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https://pekada.sharepoint.com/sites/PekadaMain/Shared Documents/Advice-Process/New Client/"/>
    </mc:Choice>
  </mc:AlternateContent>
  <xr:revisionPtr revIDLastSave="42" documentId="8_{FFE1BD0F-A0FF-482D-BB8B-833953B2A22B}" xr6:coauthVersionLast="47" xr6:coauthVersionMax="47" xr10:uidLastSave="{610DB195-AE8B-4B30-8B5F-6AF77A3B9EB5}"/>
  <bookViews>
    <workbookView xWindow="22005" yWindow="1305" windowWidth="20595" windowHeight="18660" tabRatio="500" firstSheet="1" activeTab="1" xr2:uid="{00000000-000D-0000-FFFF-FFFF00000000}"/>
  </bookViews>
  <sheets>
    <sheet name="Cover" sheetId="1" r:id="rId1"/>
    <sheet name="Cashflow Budget" sheetId="2" r:id="rId2"/>
    <sheet name="Summary" sheetId="3" r:id="rId3"/>
    <sheet name="Lookup" sheetId="5" state="hidden" r:id="rId4"/>
  </sheets>
  <definedNames>
    <definedName name="FreqList">Lookup!$A$2:$A$7</definedName>
    <definedName name="FreqTable">Lookup!$A$2:$B$7</definedName>
    <definedName name="ViewList">Lookup!$D$2:$D$5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82" i="2" l="1"/>
  <c r="F181" i="2"/>
  <c r="F180" i="2"/>
  <c r="F179" i="2"/>
  <c r="F178" i="2"/>
  <c r="F177" i="2"/>
  <c r="F176" i="2"/>
  <c r="F175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72" i="2" s="1"/>
  <c r="C22" i="3" s="1"/>
  <c r="F156" i="2"/>
  <c r="F155" i="2"/>
  <c r="F154" i="2"/>
  <c r="F153" i="2"/>
  <c r="F152" i="2"/>
  <c r="F151" i="2"/>
  <c r="F150" i="2"/>
  <c r="F147" i="2"/>
  <c r="C20" i="3" s="1"/>
  <c r="F146" i="2"/>
  <c r="F145" i="2"/>
  <c r="F144" i="2"/>
  <c r="F143" i="2"/>
  <c r="F142" i="2"/>
  <c r="F141" i="2"/>
  <c r="F140" i="2"/>
  <c r="F139" i="2"/>
  <c r="F138" i="2"/>
  <c r="F134" i="2"/>
  <c r="F133" i="2"/>
  <c r="F132" i="2"/>
  <c r="F131" i="2"/>
  <c r="F130" i="2"/>
  <c r="F129" i="2"/>
  <c r="F128" i="2"/>
  <c r="F127" i="2"/>
  <c r="F135" i="2" s="1"/>
  <c r="C19" i="3" s="1"/>
  <c r="F123" i="2"/>
  <c r="F122" i="2"/>
  <c r="F121" i="2"/>
  <c r="F120" i="2"/>
  <c r="F119" i="2"/>
  <c r="F118" i="2"/>
  <c r="F117" i="2"/>
  <c r="F124" i="2" s="1"/>
  <c r="C18" i="3" s="1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6" i="2"/>
  <c r="F95" i="2"/>
  <c r="F94" i="2"/>
  <c r="F93" i="2"/>
  <c r="F92" i="2"/>
  <c r="F91" i="2"/>
  <c r="F90" i="2"/>
  <c r="F89" i="2"/>
  <c r="F88" i="2"/>
  <c r="F87" i="2"/>
  <c r="F86" i="2"/>
  <c r="F85" i="2"/>
  <c r="F97" i="2" s="1"/>
  <c r="C16" i="3" s="1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4" i="2"/>
  <c r="F63" i="2"/>
  <c r="F62" i="2"/>
  <c r="F61" i="2"/>
  <c r="F60" i="2"/>
  <c r="F59" i="2"/>
  <c r="F58" i="2"/>
  <c r="F65" i="2" s="1"/>
  <c r="C14" i="3" s="1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36" i="2" s="1"/>
  <c r="C12" i="3" s="1"/>
  <c r="F19" i="2"/>
  <c r="F18" i="2"/>
  <c r="F17" i="2"/>
  <c r="F16" i="2"/>
  <c r="F15" i="2"/>
  <c r="F14" i="2"/>
  <c r="F13" i="2"/>
  <c r="F12" i="2"/>
  <c r="F11" i="2"/>
  <c r="F10" i="2"/>
  <c r="F20" i="2" s="1"/>
  <c r="C8" i="3" s="1"/>
  <c r="F9" i="2"/>
  <c r="F8" i="2"/>
  <c r="F7" i="2"/>
  <c r="F6" i="2"/>
  <c r="F157" i="2" l="1"/>
  <c r="C21" i="3" s="1"/>
  <c r="F55" i="2"/>
  <c r="C13" i="3" s="1"/>
  <c r="F183" i="2"/>
  <c r="C23" i="3" s="1"/>
  <c r="F114" i="2"/>
  <c r="C17" i="3" s="1"/>
  <c r="F17" i="3" s="1"/>
  <c r="F82" i="2"/>
  <c r="C15" i="3" s="1"/>
  <c r="E20" i="3"/>
  <c r="D20" i="3"/>
  <c r="F20" i="3"/>
  <c r="F13" i="3"/>
  <c r="E13" i="3"/>
  <c r="D13" i="3"/>
  <c r="F22" i="3"/>
  <c r="E22" i="3"/>
  <c r="D22" i="3"/>
  <c r="F16" i="3"/>
  <c r="E16" i="3"/>
  <c r="D16" i="3"/>
  <c r="D19" i="3"/>
  <c r="F19" i="3"/>
  <c r="E19" i="3"/>
  <c r="F14" i="3"/>
  <c r="E14" i="3"/>
  <c r="D14" i="3"/>
  <c r="F21" i="3"/>
  <c r="E21" i="3"/>
  <c r="D21" i="3"/>
  <c r="C9" i="3"/>
  <c r="F8" i="3"/>
  <c r="F9" i="3" s="1"/>
  <c r="E8" i="3"/>
  <c r="E9" i="3" s="1"/>
  <c r="D8" i="3"/>
  <c r="D9" i="3" s="1"/>
  <c r="F15" i="3"/>
  <c r="E15" i="3"/>
  <c r="D15" i="3"/>
  <c r="F12" i="3"/>
  <c r="E12" i="3"/>
  <c r="D12" i="3"/>
  <c r="F18" i="3"/>
  <c r="E18" i="3"/>
  <c r="D18" i="3"/>
  <c r="F23" i="3"/>
  <c r="E23" i="3"/>
  <c r="D23" i="3"/>
  <c r="F186" i="2"/>
  <c r="B187" i="2" s="1"/>
  <c r="D17" i="3" l="1"/>
  <c r="E17" i="3"/>
  <c r="C24" i="3"/>
  <c r="C26" i="3" s="1"/>
  <c r="C28" i="3" s="1"/>
  <c r="G12" i="3"/>
  <c r="G17" i="3"/>
  <c r="G15" i="3"/>
  <c r="D24" i="3"/>
  <c r="D26" i="3" s="1"/>
  <c r="E24" i="3"/>
  <c r="E26" i="3" s="1"/>
  <c r="F24" i="3"/>
  <c r="F26" i="3" s="1"/>
  <c r="G22" i="3"/>
  <c r="G13" i="3"/>
  <c r="G20" i="3"/>
  <c r="G21" i="3"/>
  <c r="C29" i="3" l="1"/>
  <c r="G16" i="3"/>
  <c r="G14" i="3"/>
  <c r="G18" i="3"/>
  <c r="G23" i="3"/>
  <c r="G19" i="3"/>
  <c r="G24" i="3"/>
</calcChain>
</file>

<file path=xl/sharedStrings.xml><?xml version="1.0" encoding="utf-8"?>
<sst xmlns="http://schemas.openxmlformats.org/spreadsheetml/2006/main" count="370" uniqueCount="198">
  <si>
    <t xml:space="preserve">Cashflow &amp; </t>
  </si>
  <si>
    <t>Budget Planner</t>
  </si>
  <si>
    <t>A clear view of where your money goes — and where it could go.</t>
  </si>
  <si>
    <t>How to use this planner</t>
  </si>
  <si>
    <t>1. Enter your figures</t>
  </si>
  <si>
    <t>On the Cashflow Budget tab, type amounts into the green-tinted input cells under each category.</t>
  </si>
  <si>
    <t>2. Pick a frequency</t>
  </si>
  <si>
    <t>For each line, choose how often the income or expense occurs — Weekly, Fortnightly, Monthly, Quarterly, Semi-Annually, or Annually.</t>
  </si>
  <si>
    <t>3. View totals annually</t>
  </si>
  <si>
    <t>All totals are converted to an annual figure automatically. Switch the 'View' dropdown at the top of the budget tab to also see Monthly, Fortnightly, or Weekly equivalents.</t>
  </si>
  <si>
    <t>4. Customise line items</t>
  </si>
  <si>
    <t>Rename any line item by simply typing over it. The formulas keep working.</t>
  </si>
  <si>
    <t>5. Add new line items</t>
  </si>
  <si>
    <t>Each category has 3 blank rows at the bottom — type a name, amount, and frequency to add anything not already listed. Subtotals update automatically.</t>
  </si>
  <si>
    <t>6. Review the Summary</t>
  </si>
  <si>
    <t>The Summary tab shows your annual position at a glance — income, expenses, % of total spend per category, and your savings rate.</t>
  </si>
  <si>
    <t>Cell colour key</t>
  </si>
  <si>
    <t>Input cell — type your figures here</t>
  </si>
  <si>
    <t>Calculated value — locked, do not edit</t>
  </si>
  <si>
    <t>Category subtotal</t>
  </si>
  <si>
    <t>Top-line total</t>
  </si>
  <si>
    <t>Categories aligned to ASFA Retirement Standard</t>
  </si>
  <si>
    <t>This planner's categories align with the ASFA Retirement Standard (December quarter 2025) to help retiree and pre-retiree clients benchmark spending against the Modest and Comfortable lifestyle budgets, while remaining suitable for working-age clients.</t>
  </si>
  <si>
    <t>This planner is general information only and does not constitute personal financial advice. Pekada recommends speaking with a licensed financial adviser before making decisions based on the figures above.</t>
  </si>
  <si>
    <t>Cashflow Budget</t>
  </si>
  <si>
    <t>View totals as:</t>
  </si>
  <si>
    <t>Annually</t>
  </si>
  <si>
    <t>All totals shown as annual figures unless changed below</t>
  </si>
  <si>
    <t>Income</t>
  </si>
  <si>
    <t>Amount ($)</t>
  </si>
  <si>
    <t>Frequency</t>
  </si>
  <si>
    <t>Annual ($)</t>
  </si>
  <si>
    <t>Take-home pay (you)</t>
  </si>
  <si>
    <t>Fortnightly</t>
  </si>
  <si>
    <t>Take-home pay (partner)</t>
  </si>
  <si>
    <t>Bonuses &amp; overtime</t>
  </si>
  <si>
    <t>Investment income (dividends, interest)</t>
  </si>
  <si>
    <t>Quarterly</t>
  </si>
  <si>
    <t>Rental income</t>
  </si>
  <si>
    <t>Monthly</t>
  </si>
  <si>
    <t>Age Pension &amp; supplements</t>
  </si>
  <si>
    <t>Superannuation pension / drawdowns</t>
  </si>
  <si>
    <t>Centrelink / family benefit payments</t>
  </si>
  <si>
    <t>Child support received</t>
  </si>
  <si>
    <t>Side income / freelance</t>
  </si>
  <si>
    <t>Other income</t>
  </si>
  <si>
    <t>(add your own)</t>
  </si>
  <si>
    <t>Subtotal — Income</t>
  </si>
  <si>
    <t>Housing</t>
  </si>
  <si>
    <t>Mortgage / rent</t>
  </si>
  <si>
    <t>Private rent (after Rent Allowance)</t>
  </si>
  <si>
    <t>Weekly</t>
  </si>
  <si>
    <t>Allowance for moving costs (limited tenure)</t>
  </si>
  <si>
    <t>Body corporate / strata fees</t>
  </si>
  <si>
    <t>Council rates</t>
  </si>
  <si>
    <t>Water charges</t>
  </si>
  <si>
    <t>Land tax</t>
  </si>
  <si>
    <t>Building &amp; contents insurance</t>
  </si>
  <si>
    <t>Home improvements</t>
  </si>
  <si>
    <t>Repairs &amp; maintenance</t>
  </si>
  <si>
    <t>Subtotal — Housing</t>
  </si>
  <si>
    <t>Household Goods &amp; Services</t>
  </si>
  <si>
    <t>Electricity &amp; gas</t>
  </si>
  <si>
    <t>Food — groceries &amp; fresh food</t>
  </si>
  <si>
    <t>Home broadband, mobile, phone purchase</t>
  </si>
  <si>
    <t>Household cleaning &amp; other supplies</t>
  </si>
  <si>
    <t>Household services (gardener, cleaner, etc.)</t>
  </si>
  <si>
    <t>Cosmetic &amp; personal care items</t>
  </si>
  <si>
    <t>Barber or hairdressing</t>
  </si>
  <si>
    <t>Media, including digital (news, magazines)</t>
  </si>
  <si>
    <t>Streaming &amp; subscriptions (Netflix, Spotify, etc.)</t>
  </si>
  <si>
    <t>Computer, printer &amp; software</t>
  </si>
  <si>
    <t>Household appliances</t>
  </si>
  <si>
    <t>Furniture</t>
  </si>
  <si>
    <t>Miscellaneous household</t>
  </si>
  <si>
    <t>Subtotal — Household Goods &amp; Services</t>
  </si>
  <si>
    <t>Clothing &amp; Footwear</t>
  </si>
  <si>
    <t>Clothing</t>
  </si>
  <si>
    <t>Footwear</t>
  </si>
  <si>
    <t>Jewellery &amp; accessories</t>
  </si>
  <si>
    <t>Dry cleaning &amp; alterations</t>
  </si>
  <si>
    <t>Subtotal — Clothing &amp; Footwear</t>
  </si>
  <si>
    <t>Transport</t>
  </si>
  <si>
    <t>Car transport &amp; running costs</t>
  </si>
  <si>
    <t>Petrol / EV charging</t>
  </si>
  <si>
    <t>Tolls &amp; parking</t>
  </si>
  <si>
    <t>Public transport (Myki / Opal / Go Card)</t>
  </si>
  <si>
    <t>Taxis</t>
  </si>
  <si>
    <t>Rideshare</t>
  </si>
  <si>
    <t>Vehicle registration &amp; licence</t>
  </si>
  <si>
    <t>Vehicle servicing &amp; repairs</t>
  </si>
  <si>
    <t>Roadside assistance (NRMA / RACV)</t>
  </si>
  <si>
    <t>Fines &amp; infringements</t>
  </si>
  <si>
    <t>Airfares (separate from holidays)</t>
  </si>
  <si>
    <t>Subtotal — Transport</t>
  </si>
  <si>
    <t>Health Services</t>
  </si>
  <si>
    <t>Health insurance (private)</t>
  </si>
  <si>
    <t>Doctors &amp; medical</t>
  </si>
  <si>
    <t>Chemist</t>
  </si>
  <si>
    <t>Co-payment &amp; out of pocket</t>
  </si>
  <si>
    <t>Vitamins &amp; over-the-counter medicines</t>
  </si>
  <si>
    <t>Dental</t>
  </si>
  <si>
    <t>Glasses &amp; eye care</t>
  </si>
  <si>
    <t>Therapist / psychologist</t>
  </si>
  <si>
    <t>Pet care &amp; vet</t>
  </si>
  <si>
    <t>Subtotal — Health Services</t>
  </si>
  <si>
    <t>Leisure</t>
  </si>
  <si>
    <t>Membership clubs (RSL, sporting, etc.)</t>
  </si>
  <si>
    <t>TV, DVD &amp; physical media</t>
  </si>
  <si>
    <t>Alcohol (or equivalent to charity/church)</t>
  </si>
  <si>
    <t>Lunches &amp; dinners out</t>
  </si>
  <si>
    <t>Cinema, plays, sport &amp; day trips</t>
  </si>
  <si>
    <t>Domestic vacations</t>
  </si>
  <si>
    <t>Overseas vacations</t>
  </si>
  <si>
    <t>Take-away food &amp; snacks</t>
  </si>
  <si>
    <t>Coffee &amp; takeaway drinks</t>
  </si>
  <si>
    <t>Bars &amp; clubs</t>
  </si>
  <si>
    <t>Celebrations &amp; gifts</t>
  </si>
  <si>
    <t>Subtotal — Leisure</t>
  </si>
  <si>
    <t>Insurance (other)</t>
  </si>
  <si>
    <t>Car insurance</t>
  </si>
  <si>
    <t>Life &amp; income protection insurance</t>
  </si>
  <si>
    <t>Pet insurance</t>
  </si>
  <si>
    <t>Travel insurance</t>
  </si>
  <si>
    <t>Subtotal — Insurance (other)</t>
  </si>
  <si>
    <t>Debt &amp; Loan Repayments</t>
  </si>
  <si>
    <t>Credit card repayments</t>
  </si>
  <si>
    <t>Personal loan repayments</t>
  </si>
  <si>
    <t>Car loan repayments</t>
  </si>
  <si>
    <t>HECS / HELP repayments</t>
  </si>
  <si>
    <t>Buy-now-pay-later (Afterpay, Zip, etc.)</t>
  </si>
  <si>
    <t>Subtotal — Debt &amp; Loan Repayments</t>
  </si>
  <si>
    <t>Savings &amp; Investments</t>
  </si>
  <si>
    <t>Emergency fund</t>
  </si>
  <si>
    <t>General savings</t>
  </si>
  <si>
    <t>Voluntary super contributions</t>
  </si>
  <si>
    <t>Investments (shares, ETFs, managed funds)</t>
  </si>
  <si>
    <t>Offset / redraw extra repayments</t>
  </si>
  <si>
    <t>Charity &amp; donations</t>
  </si>
  <si>
    <t>Subtotal — Savings &amp; Investments</t>
  </si>
  <si>
    <t>Personal Development &amp; Hobbies</t>
  </si>
  <si>
    <t>Gym, sports &amp; fitness</t>
  </si>
  <si>
    <t>Hobbies &amp; courses</t>
  </si>
  <si>
    <t>Education &amp; professional development</t>
  </si>
  <si>
    <t>Books</t>
  </si>
  <si>
    <t>Subtotal — Personal Development &amp; Hobbies</t>
  </si>
  <si>
    <t>Children &amp; Education</t>
  </si>
  <si>
    <t>Childcare / daycare</t>
  </si>
  <si>
    <t>School fees</t>
  </si>
  <si>
    <t>School uniforms &amp; supplies</t>
  </si>
  <si>
    <t>Excursions &amp; camps</t>
  </si>
  <si>
    <t>Sports, music &amp; extracurriculars</t>
  </si>
  <si>
    <t>Tutoring</t>
  </si>
  <si>
    <t>Babysitting</t>
  </si>
  <si>
    <t>Baby products &amp; toys</t>
  </si>
  <si>
    <t>Child support paid</t>
  </si>
  <si>
    <t>Subtotal — Children &amp; Education</t>
  </si>
  <si>
    <t>Other Expenses</t>
  </si>
  <si>
    <t>Professional fees (accountant, adviser)</t>
  </si>
  <si>
    <t>Union &amp; professional memberships</t>
  </si>
  <si>
    <t>Bank fees</t>
  </si>
  <si>
    <t>Tax payments / instalments</t>
  </si>
  <si>
    <t>Miscellaneous</t>
  </si>
  <si>
    <t>Subtotal — Other Expenses</t>
  </si>
  <si>
    <t>NET CASHFLOW (Income − Expenses)</t>
  </si>
  <si>
    <t>Extraordinary &amp; One-Off Expenses</t>
  </si>
  <si>
    <t>Larger, less-frequent items such as car upgrades, renovations, or financial gifts. Recorded for projection purposes only — not included in the annual expense total above.</t>
  </si>
  <si>
    <t>Description</t>
  </si>
  <si>
    <t>Start Date</t>
  </si>
  <si>
    <t>These items are recorded for long-term projection purposes and are excluded from the annual expense total above.</t>
  </si>
  <si>
    <t>Annual Summary</t>
  </si>
  <si>
    <t>All figures are annualised regardless of the view setting on the Cashflow Budget tab</t>
  </si>
  <si>
    <t>Category</t>
  </si>
  <si>
    <t>Monthly ($)</t>
  </si>
  <si>
    <t>Fortnightly ($)</t>
  </si>
  <si>
    <t>Weekly ($)</t>
  </si>
  <si>
    <t>% of expenses</t>
  </si>
  <si>
    <t>INCOME</t>
  </si>
  <si>
    <t>—</t>
  </si>
  <si>
    <t>Total income</t>
  </si>
  <si>
    <t>EXPENSES</t>
  </si>
  <si>
    <t>Total expenses</t>
  </si>
  <si>
    <t>NET CASHFLOW</t>
  </si>
  <si>
    <t>Savings rate (Net ÷ Income)</t>
  </si>
  <si>
    <t>Expenses as % of income</t>
  </si>
  <si>
    <t>ASFA Retirement Standard benchmarks (annual, Dec qtr 2025)</t>
  </si>
  <si>
    <t>Couple — Comfortable (home owner, 65–84)</t>
  </si>
  <si>
    <t>Couple — Modest (home owner, 65–84)</t>
  </si>
  <si>
    <t>Single — Comfortable (home owner, 65–84)</t>
  </si>
  <si>
    <t>Single — Modest (home owner, 65–84)</t>
  </si>
  <si>
    <t>Couple — Modest (renter, 65–84)</t>
  </si>
  <si>
    <t>Single — Modest (renter, 65–84)</t>
  </si>
  <si>
    <t>Couple — Comfortable (home owner, 85+)</t>
  </si>
  <si>
    <t>Single — Comfortable (home owner, 85+)</t>
  </si>
  <si>
    <t>Source: ASFA Retirement Standard, December quarter 2025. Total annual expenditure for retirees aged 65–84 (and 85+ where shown).</t>
  </si>
  <si>
    <t>Times per year</t>
  </si>
  <si>
    <t>View options</t>
  </si>
  <si>
    <t>Semi-Annually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</si>
</sst>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$#,##0.00;&quot;($&quot;#,##0.00\);\-"/>
    <numFmt numFmtId="165" formatCode="\$#,##0;&quot;($&quot;#,##0\);\-"/>
    <numFmt numFmtId="166" formatCode="0.0%;\(0.0%\);\-"/>
    <numFmt numFmtId="167" formatCode="\$#,##0"/>
  </numFmts>
  <fonts count="32">
    <font>
      <sz val="11"/>
      <color theme="1"/>
      <name val="Calibri"/>
      <family val="2"/>
      <charset val="1"/>
    </font>
    <font>
      <b/>
      <sz val="44"/>
      <color rgb="FFFFFFFF"/>
      <name val="Arial"/>
      <family val="2"/>
    </font>
    <font>
      <sz val="44"/>
      <color rgb="FFDCD4CC"/>
      <name val="Arial"/>
      <family val="2"/>
    </font>
    <font>
      <i/>
      <sz val="12"/>
      <color rgb="FFDCD4CC"/>
      <name val="Arial"/>
      <family val="2"/>
    </font>
    <font>
      <b/>
      <sz val="16"/>
      <color rgb="FF193F3A"/>
      <name val="Arial"/>
      <family val="2"/>
    </font>
    <font>
      <b/>
      <sz val="11"/>
      <color rgb="FF071E25"/>
      <name val="Arial"/>
      <family val="2"/>
    </font>
    <font>
      <sz val="10"/>
      <color rgb="FF272727"/>
      <name val="Arial"/>
      <family val="2"/>
    </font>
    <font>
      <b/>
      <sz val="12"/>
      <color rgb="FF193F3A"/>
      <name val="Arial"/>
      <family val="2"/>
    </font>
    <font>
      <sz val="10"/>
      <color rgb="FF071E25"/>
      <name val="Arial"/>
      <family val="2"/>
    </font>
    <font>
      <b/>
      <sz val="10"/>
      <color rgb="FF193F3A"/>
      <name val="Arial"/>
      <family val="2"/>
    </font>
    <font>
      <i/>
      <sz val="9"/>
      <color rgb="FF272727"/>
      <name val="Arial"/>
      <family val="2"/>
    </font>
    <font>
      <b/>
      <sz val="22"/>
      <color rgb="FFFFFFFF"/>
      <name val="Arial"/>
      <family val="2"/>
    </font>
    <font>
      <b/>
      <sz val="10"/>
      <color rgb="FFDCD4CC"/>
      <name val="Arial"/>
      <family val="2"/>
    </font>
    <font>
      <i/>
      <sz val="10"/>
      <color rgb="FFDCD4CC"/>
      <name val="Arial"/>
      <family val="2"/>
    </font>
    <font>
      <b/>
      <sz val="12"/>
      <color rgb="FFFFFFFF"/>
      <name val="Arial"/>
      <family val="2"/>
    </font>
    <font>
      <b/>
      <sz val="9"/>
      <color rgb="FFDCD4CC"/>
      <name val="Arial"/>
      <family val="2"/>
    </font>
    <font>
      <b/>
      <sz val="13"/>
      <color rgb="FFFFFFFF"/>
      <name val="Arial"/>
      <family val="2"/>
    </font>
    <font>
      <i/>
      <sz val="10"/>
      <color rgb="FF193F3A"/>
      <name val="Arial"/>
      <family val="2"/>
    </font>
    <font>
      <sz val="8"/>
      <color rgb="FFC4C4C4"/>
      <name val="Arial"/>
      <family val="2"/>
    </font>
    <font>
      <b/>
      <sz val="10"/>
      <color rgb="FFFFFFFF"/>
      <name val="Arial"/>
      <family val="2"/>
    </font>
    <font>
      <b/>
      <sz val="11"/>
      <color rgb="FFFFFFFF"/>
      <name val="Arial"/>
      <family val="2"/>
    </font>
    <font>
      <b/>
      <sz val="10"/>
      <color rgb="FF071E25"/>
      <name val="Arial"/>
      <family val="2"/>
    </font>
    <font>
      <sz val="10"/>
      <color rgb="FFC4C4C4"/>
      <name val="Arial"/>
      <family val="2"/>
    </font>
    <font>
      <b/>
      <sz val="11"/>
      <color rgb="FF193F3A"/>
      <name val="Arial"/>
      <family val="2"/>
    </font>
    <font>
      <sz val="9"/>
      <color rgb="FF071E25"/>
      <name val="Arial"/>
      <family val="2"/>
    </font>
    <font>
      <i/>
      <sz val="8"/>
      <color rgb="FFC4C4C4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9"/>
      <color rgb="FF071E25"/>
      <name val="Arial"/>
      <family val="2"/>
    </font>
    <font>
      <b/>
      <i/>
      <sz val="9"/>
      <color rgb="FF071E25"/>
      <name val="Arial"/>
      <family val="2"/>
    </font>
    <font>
      <b/>
      <sz val="12"/>
      <name val="Arial"/>
      <family val="2"/>
    </font>
    <font>
      <sz val="11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071E25"/>
        <bgColor rgb="FF272727"/>
      </patternFill>
    </fill>
    <fill>
      <patternFill patternType="solid">
        <fgColor rgb="FFE4ECE8"/>
        <bgColor rgb="FFDCE6E0"/>
      </patternFill>
    </fill>
    <fill>
      <patternFill patternType="solid">
        <fgColor rgb="FFFFFFFF"/>
        <bgColor rgb="FFF7F5F2"/>
      </patternFill>
    </fill>
    <fill>
      <patternFill patternType="solid">
        <fgColor rgb="FFDCD4CC"/>
        <bgColor rgb="FFDCE6E0"/>
      </patternFill>
    </fill>
    <fill>
      <patternFill patternType="solid">
        <fgColor rgb="FF193F3A"/>
        <bgColor rgb="FF272727"/>
      </patternFill>
    </fill>
    <fill>
      <patternFill patternType="solid">
        <fgColor rgb="FFF2B826"/>
        <bgColor rgb="FFFF9900"/>
      </patternFill>
    </fill>
    <fill>
      <patternFill patternType="solid">
        <fgColor rgb="FFF7F5F2"/>
        <bgColor rgb="FFFFFFFF"/>
      </patternFill>
    </fill>
    <fill>
      <patternFill patternType="solid">
        <fgColor rgb="FFDCE6E0"/>
        <bgColor rgb="FFE4ECE8"/>
      </patternFill>
    </fill>
    <fill>
      <patternFill patternType="solid">
        <fgColor theme="9" tint="-0.249977111117893"/>
        <bgColor rgb="FF272727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rgb="FFDCE6E0"/>
      </patternFill>
    </fill>
    <fill>
      <patternFill patternType="solid">
        <fgColor rgb="FFFFFF99"/>
        <bgColor indexed="64"/>
      </patternFill>
    </fill>
  </fills>
  <borders count="4">
    <border>
      <left/>
      <right/>
      <top/>
      <bottom/>
      <diagonal/>
    </border>
    <border>
      <left style="thin">
        <color rgb="FF071E25"/>
      </left>
      <right style="thin">
        <color rgb="FF071E25"/>
      </right>
      <top style="thin">
        <color rgb="FF071E25"/>
      </top>
      <bottom style="thin">
        <color rgb="FF071E25"/>
      </bottom>
      <diagonal/>
    </border>
    <border>
      <left style="thin">
        <color rgb="FF719C8B"/>
      </left>
      <right style="thin">
        <color rgb="FF719C8B"/>
      </right>
      <top style="thin">
        <color rgb="FF719C8B"/>
      </top>
      <bottom style="thin">
        <color rgb="FF719C8B"/>
      </bottom>
      <diagonal/>
    </border>
    <border>
      <left/>
      <right/>
      <top style="medium">
        <color rgb="FF071E25"/>
      </top>
      <bottom style="medium">
        <color rgb="FF071E25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8" fillId="0" borderId="0" xfId="0" applyFont="1" applyAlignment="1">
      <alignment vertical="center" indent="1"/>
    </xf>
    <xf numFmtId="0" fontId="0" fillId="2" borderId="0" xfId="0" applyFill="1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0" borderId="0" xfId="0" applyFont="1"/>
    <xf numFmtId="0" fontId="7" fillId="0" borderId="0" xfId="0" applyFont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9" fillId="0" borderId="0" xfId="0" applyFont="1"/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horizontal="right" vertical="center"/>
    </xf>
    <xf numFmtId="0" fontId="5" fillId="7" borderId="1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>
      <alignment vertical="center"/>
    </xf>
    <xf numFmtId="0" fontId="14" fillId="6" borderId="0" xfId="0" applyFont="1" applyFill="1" applyAlignment="1">
      <alignment vertical="center" indent="1"/>
    </xf>
    <xf numFmtId="0" fontId="15" fillId="6" borderId="0" xfId="0" applyFont="1" applyFill="1" applyAlignment="1">
      <alignment horizontal="center" vertical="center"/>
    </xf>
    <xf numFmtId="0" fontId="0" fillId="6" borderId="0" xfId="0" applyFill="1"/>
    <xf numFmtId="0" fontId="8" fillId="4" borderId="0" xfId="0" applyFont="1" applyFill="1" applyAlignment="1" applyProtection="1">
      <alignment vertical="center" indent="1"/>
      <protection locked="0"/>
    </xf>
    <xf numFmtId="164" fontId="8" fillId="3" borderId="2" xfId="0" applyNumberFormat="1" applyFont="1" applyFill="1" applyBorder="1" applyAlignment="1" applyProtection="1">
      <alignment horizontal="right" vertical="center" indent="1"/>
      <protection locked="0"/>
    </xf>
    <xf numFmtId="0" fontId="0" fillId="4" borderId="0" xfId="0" applyFill="1"/>
    <xf numFmtId="0" fontId="8" fillId="3" borderId="2" xfId="0" applyFont="1" applyFill="1" applyBorder="1" applyAlignment="1" applyProtection="1">
      <alignment horizontal="center" vertical="center"/>
      <protection locked="0"/>
    </xf>
    <xf numFmtId="164" fontId="8" fillId="4" borderId="0" xfId="0" applyNumberFormat="1" applyFont="1" applyFill="1" applyAlignment="1">
      <alignment horizontal="right" vertical="center" indent="1"/>
    </xf>
    <xf numFmtId="0" fontId="8" fillId="8" borderId="0" xfId="0" applyFont="1" applyFill="1" applyAlignment="1" applyProtection="1">
      <alignment vertical="center" indent="1"/>
      <protection locked="0"/>
    </xf>
    <xf numFmtId="164" fontId="8" fillId="9" borderId="2" xfId="0" applyNumberFormat="1" applyFont="1" applyFill="1" applyBorder="1" applyAlignment="1" applyProtection="1">
      <alignment horizontal="right" vertical="center" indent="1"/>
      <protection locked="0"/>
    </xf>
    <xf numFmtId="0" fontId="0" fillId="8" borderId="0" xfId="0" applyFill="1"/>
    <xf numFmtId="0" fontId="8" fillId="9" borderId="2" xfId="0" applyFont="1" applyFill="1" applyBorder="1" applyAlignment="1" applyProtection="1">
      <alignment horizontal="center" vertical="center"/>
      <protection locked="0"/>
    </xf>
    <xf numFmtId="164" fontId="8" fillId="8" borderId="0" xfId="0" applyNumberFormat="1" applyFont="1" applyFill="1" applyAlignment="1">
      <alignment horizontal="right" vertical="center" indent="1"/>
    </xf>
    <xf numFmtId="0" fontId="5" fillId="5" borderId="0" xfId="0" applyFont="1" applyFill="1" applyAlignment="1">
      <alignment vertical="center" indent="1"/>
    </xf>
    <xf numFmtId="0" fontId="0" fillId="5" borderId="0" xfId="0" applyFill="1"/>
    <xf numFmtId="164" fontId="5" fillId="5" borderId="3" xfId="0" applyNumberFormat="1" applyFont="1" applyFill="1" applyBorder="1" applyAlignment="1">
      <alignment horizontal="right" vertical="center" indent="1"/>
    </xf>
    <xf numFmtId="0" fontId="16" fillId="2" borderId="0" xfId="0" applyFont="1" applyFill="1" applyAlignment="1">
      <alignment vertical="center" indent="1"/>
    </xf>
    <xf numFmtId="164" fontId="16" fillId="2" borderId="0" xfId="0" applyNumberFormat="1" applyFont="1" applyFill="1" applyAlignment="1">
      <alignment horizontal="right" vertical="center" indent="1"/>
    </xf>
    <xf numFmtId="0" fontId="18" fillId="0" borderId="0" xfId="0" applyFont="1"/>
    <xf numFmtId="0" fontId="19" fillId="2" borderId="0" xfId="0" applyFont="1" applyFill="1" applyAlignment="1">
      <alignment horizontal="left" vertical="center" indent="1"/>
    </xf>
    <xf numFmtId="0" fontId="19" fillId="2" borderId="0" xfId="0" applyFont="1" applyFill="1" applyAlignment="1">
      <alignment horizontal="center" vertical="center" indent="1"/>
    </xf>
    <xf numFmtId="0" fontId="21" fillId="4" borderId="0" xfId="0" applyFont="1" applyFill="1" applyAlignment="1">
      <alignment vertical="center" indent="2"/>
    </xf>
    <xf numFmtId="165" fontId="21" fillId="4" borderId="0" xfId="0" applyNumberFormat="1" applyFont="1" applyFill="1" applyAlignment="1">
      <alignment horizontal="right" vertical="center" indent="1"/>
    </xf>
    <xf numFmtId="165" fontId="6" fillId="4" borderId="0" xfId="0" applyNumberFormat="1" applyFont="1" applyFill="1" applyAlignment="1">
      <alignment horizontal="right" vertical="center" indent="1"/>
    </xf>
    <xf numFmtId="0" fontId="22" fillId="4" borderId="0" xfId="0" applyFont="1" applyFill="1" applyAlignment="1">
      <alignment horizontal="center" vertical="center"/>
    </xf>
    <xf numFmtId="0" fontId="5" fillId="5" borderId="3" xfId="0" applyFont="1" applyFill="1" applyBorder="1" applyAlignment="1">
      <alignment vertical="center" indent="1"/>
    </xf>
    <xf numFmtId="165" fontId="5" fillId="5" borderId="3" xfId="0" applyNumberFormat="1" applyFont="1" applyFill="1" applyBorder="1" applyAlignment="1">
      <alignment horizontal="right" vertical="center" indent="1"/>
    </xf>
    <xf numFmtId="0" fontId="0" fillId="5" borderId="3" xfId="0" applyFill="1" applyBorder="1"/>
    <xf numFmtId="0" fontId="8" fillId="4" borderId="0" xfId="0" applyFont="1" applyFill="1" applyAlignment="1">
      <alignment vertical="center" indent="2"/>
    </xf>
    <xf numFmtId="165" fontId="8" fillId="4" borderId="0" xfId="0" applyNumberFormat="1" applyFont="1" applyFill="1" applyAlignment="1">
      <alignment horizontal="right" vertical="center" indent="1"/>
    </xf>
    <xf numFmtId="166" fontId="9" fillId="4" borderId="0" xfId="0" applyNumberFormat="1" applyFont="1" applyFill="1" applyAlignment="1">
      <alignment horizontal="right" vertical="center" indent="1"/>
    </xf>
    <xf numFmtId="0" fontId="8" fillId="8" borderId="0" xfId="0" applyFont="1" applyFill="1" applyAlignment="1">
      <alignment vertical="center" indent="2"/>
    </xf>
    <xf numFmtId="165" fontId="8" fillId="8" borderId="0" xfId="0" applyNumberFormat="1" applyFont="1" applyFill="1" applyAlignment="1">
      <alignment horizontal="right" vertical="center" indent="1"/>
    </xf>
    <xf numFmtId="165" fontId="6" fillId="8" borderId="0" xfId="0" applyNumberFormat="1" applyFont="1" applyFill="1" applyAlignment="1">
      <alignment horizontal="right" vertical="center" indent="1"/>
    </xf>
    <xf numFmtId="166" fontId="9" fillId="8" borderId="0" xfId="0" applyNumberFormat="1" applyFont="1" applyFill="1" applyAlignment="1">
      <alignment horizontal="right" vertical="center" indent="1"/>
    </xf>
    <xf numFmtId="166" fontId="5" fillId="5" borderId="3" xfId="0" applyNumberFormat="1" applyFont="1" applyFill="1" applyBorder="1" applyAlignment="1">
      <alignment horizontal="right" vertical="center" indent="1"/>
    </xf>
    <xf numFmtId="165" fontId="14" fillId="6" borderId="0" xfId="0" applyNumberFormat="1" applyFont="1" applyFill="1" applyAlignment="1">
      <alignment horizontal="right" vertical="center" indent="1"/>
    </xf>
    <xf numFmtId="0" fontId="21" fillId="0" borderId="0" xfId="0" applyFont="1" applyAlignment="1">
      <alignment vertical="center" indent="1"/>
    </xf>
    <xf numFmtId="166" fontId="9" fillId="0" borderId="0" xfId="0" applyNumberFormat="1" applyFont="1" applyAlignment="1">
      <alignment horizontal="right" vertical="center" indent="1"/>
    </xf>
    <xf numFmtId="166" fontId="8" fillId="0" borderId="0" xfId="0" applyNumberFormat="1" applyFont="1" applyAlignment="1">
      <alignment horizontal="right" vertical="center" indent="1"/>
    </xf>
    <xf numFmtId="0" fontId="23" fillId="0" borderId="0" xfId="0" applyFont="1" applyAlignment="1">
      <alignment vertical="center" indent="1"/>
    </xf>
    <xf numFmtId="0" fontId="24" fillId="4" borderId="0" xfId="0" applyFont="1" applyFill="1" applyAlignment="1">
      <alignment vertical="center" indent="2"/>
    </xf>
    <xf numFmtId="167" fontId="24" fillId="4" borderId="0" xfId="0" applyNumberFormat="1" applyFont="1" applyFill="1" applyAlignment="1">
      <alignment horizontal="right" vertical="center" indent="1"/>
    </xf>
    <xf numFmtId="0" fontId="24" fillId="8" borderId="0" xfId="0" applyFont="1" applyFill="1" applyAlignment="1">
      <alignment vertical="center" indent="2"/>
    </xf>
    <xf numFmtId="167" fontId="24" fillId="8" borderId="0" xfId="0" applyNumberFormat="1" applyFont="1" applyFill="1" applyAlignment="1">
      <alignment horizontal="right" vertical="center" inden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6" fillId="4" borderId="0" xfId="0" applyFont="1" applyFill="1" applyAlignment="1" applyProtection="1">
      <alignment vertical="center" indent="1"/>
      <protection locked="0"/>
    </xf>
    <xf numFmtId="0" fontId="26" fillId="8" borderId="0" xfId="0" applyFont="1" applyFill="1" applyAlignment="1" applyProtection="1">
      <alignment vertical="center" indent="1"/>
      <protection locked="0"/>
    </xf>
    <xf numFmtId="0" fontId="27" fillId="8" borderId="0" xfId="0" applyFont="1" applyFill="1" applyAlignment="1" applyProtection="1">
      <alignment vertical="center" indent="1"/>
      <protection locked="0"/>
    </xf>
    <xf numFmtId="0" fontId="27" fillId="4" borderId="0" xfId="0" applyFont="1" applyFill="1" applyAlignment="1" applyProtection="1">
      <alignment vertical="center" indent="1"/>
      <protection locked="0"/>
    </xf>
    <xf numFmtId="0" fontId="15" fillId="2" borderId="0" xfId="0" applyFont="1" applyFill="1" applyAlignment="1">
      <alignment horizontal="left" vertical="center" indent="1"/>
    </xf>
    <xf numFmtId="0" fontId="15" fillId="2" borderId="0" xfId="0" applyFont="1" applyFill="1" applyAlignment="1">
      <alignment horizontal="center" vertical="center"/>
    </xf>
    <xf numFmtId="0" fontId="26" fillId="3" borderId="2" xfId="0" applyFont="1" applyFill="1" applyBorder="1" applyAlignment="1" applyProtection="1">
      <alignment vertical="center" indent="1"/>
      <protection locked="0"/>
    </xf>
    <xf numFmtId="165" fontId="26" fillId="3" borderId="2" xfId="0" applyNumberFormat="1" applyFont="1" applyFill="1" applyBorder="1" applyAlignment="1" applyProtection="1">
      <alignment horizontal="right" vertical="center" indent="1"/>
      <protection locked="0"/>
    </xf>
    <xf numFmtId="0" fontId="26" fillId="3" borderId="2" xfId="0" applyFont="1" applyFill="1" applyBorder="1" applyAlignment="1" applyProtection="1">
      <alignment horizontal="center" vertical="center"/>
      <protection locked="0"/>
    </xf>
    <xf numFmtId="14" fontId="8" fillId="3" borderId="2" xfId="0" applyNumberFormat="1" applyFont="1" applyFill="1" applyBorder="1" applyAlignment="1" applyProtection="1">
      <alignment horizontal="center" vertical="center"/>
      <protection locked="0"/>
    </xf>
    <xf numFmtId="0" fontId="26" fillId="9" borderId="2" xfId="0" applyFont="1" applyFill="1" applyBorder="1" applyAlignment="1" applyProtection="1">
      <alignment vertical="center" indent="1"/>
      <protection locked="0"/>
    </xf>
    <xf numFmtId="165" fontId="26" fillId="9" borderId="2" xfId="0" applyNumberFormat="1" applyFont="1" applyFill="1" applyBorder="1" applyAlignment="1" applyProtection="1">
      <alignment horizontal="right" vertical="center" indent="1"/>
      <protection locked="0"/>
    </xf>
    <xf numFmtId="0" fontId="26" fillId="9" borderId="2" xfId="0" applyFont="1" applyFill="1" applyBorder="1" applyAlignment="1" applyProtection="1">
      <alignment horizontal="center" vertical="center"/>
      <protection locked="0"/>
    </xf>
    <xf numFmtId="14" fontId="8" fillId="9" borderId="2" xfId="0" applyNumberFormat="1" applyFont="1" applyFill="1" applyBorder="1" applyAlignment="1" applyProtection="1">
      <alignment horizontal="center" vertical="center"/>
      <protection locked="0"/>
    </xf>
    <xf numFmtId="0" fontId="27" fillId="9" borderId="2" xfId="0" applyFont="1" applyFill="1" applyBorder="1" applyAlignment="1" applyProtection="1">
      <alignment vertical="center" indent="1"/>
      <protection locked="0"/>
    </xf>
    <xf numFmtId="0" fontId="27" fillId="3" borderId="2" xfId="0" applyFont="1" applyFill="1" applyBorder="1" applyAlignment="1" applyProtection="1">
      <alignment vertical="center" indent="1"/>
      <protection locked="0"/>
    </xf>
    <xf numFmtId="0" fontId="30" fillId="10" borderId="0" xfId="0" applyFont="1" applyFill="1" applyAlignment="1">
      <alignment vertical="center" indent="1"/>
    </xf>
    <xf numFmtId="0" fontId="31" fillId="10" borderId="0" xfId="0" applyFont="1" applyFill="1"/>
    <xf numFmtId="0" fontId="17" fillId="13" borderId="0" xfId="0" applyFont="1" applyFill="1" applyAlignment="1">
      <alignment vertical="center" indent="1"/>
    </xf>
    <xf numFmtId="0" fontId="28" fillId="11" borderId="0" xfId="0" applyFont="1" applyFill="1" applyAlignment="1">
      <alignment vertical="center" wrapText="1" indent="1"/>
    </xf>
    <xf numFmtId="0" fontId="29" fillId="1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vertical="center" indent="1"/>
    </xf>
    <xf numFmtId="0" fontId="20" fillId="6" borderId="0" xfId="0" applyFont="1" applyFill="1" applyAlignment="1">
      <alignment vertical="center" indent="1"/>
    </xf>
    <xf numFmtId="0" fontId="25" fillId="0" borderId="0" xfId="0" applyFont="1" applyAlignment="1">
      <alignment vertical="center" wrapText="1" indent="1"/>
    </xf>
  </cellXfs>
  <cellStyles count="1">
    <cellStyle name="Normal" xfId="0" builtinId="0"/>
  </cellStyles>
  <dxfs count="1">
    <dxf>
      <font>
        <b/>
        <sz val="13"/>
        <color rgb="FFF2B826"/>
        <name val="Arial"/>
        <charset val="1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4C4C4"/>
      <rgbColor rgb="FF808080"/>
      <rgbColor rgb="FF9999FF"/>
      <rgbColor rgb="FF993366"/>
      <rgbColor rgb="FFF7F5F2"/>
      <rgbColor rgb="FFE4ECE8"/>
      <rgbColor rgb="FF660066"/>
      <rgbColor rgb="FFFF8080"/>
      <rgbColor rgb="FF0066CC"/>
      <rgbColor rgb="FFDCD4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CE6E0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2B826"/>
      <rgbColor rgb="FFFF9900"/>
      <rgbColor rgb="FFFF6600"/>
      <rgbColor rgb="FF666699"/>
      <rgbColor rgb="FF719C8B"/>
      <rgbColor rgb="FF193F3A"/>
      <rgbColor rgb="FF339966"/>
      <rgbColor rgb="FF071E25"/>
      <rgbColor rgb="FF333300"/>
      <rgbColor rgb="FF993300"/>
      <rgbColor rgb="FF993366"/>
      <rgbColor rgb="FF333399"/>
      <rgbColor rgb="FF27272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104776</xdr:colOff>
      <xdr:row>1</xdr:row>
      <xdr:rowOff>85725</xdr:rowOff>
    </xdr:from>
    <xdr:to>
      <xdr:col>6</xdr:col>
      <xdr:colOff>628150</xdr:colOff>
      <xdr:row>3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1501CBF-72EF-7C53-176B-4F8F16DC6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8876" y="276225"/>
          <a:ext cx="1456824" cy="30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93F3A"/>
  </sheetPr>
  <dimension ref="A1:H36"/>
  <sheetViews>
    <sheetView showGridLines="0" topLeftCell="A15" zoomScaleNormal="100" workbookViewId="0">
      <selection activeCell="B2" sqref="B2"/>
    </sheetView>
  </sheetViews>
  <sheetFormatPr defaultColWidth="8.7109375" defaultRowHeight="15"/>
  <cols>
    <col min="1" max="1" width="2" customWidth="1"/>
    <col min="2" max="2" width="48" customWidth="1"/>
    <col min="3" max="7" width="14" customWidth="1"/>
    <col min="8" max="8" width="2" customWidth="1"/>
  </cols>
  <sheetData>
    <row r="1" spans="1:8" ht="15" customHeight="1">
      <c r="A1" s="2"/>
      <c r="B1" s="2"/>
      <c r="C1" s="2"/>
      <c r="D1" s="2"/>
      <c r="E1" s="2"/>
      <c r="F1" s="2"/>
      <c r="G1" s="2"/>
      <c r="H1" s="2"/>
    </row>
    <row r="2" spans="1:8" ht="15" customHeight="1">
      <c r="A2" s="2"/>
      <c r="B2" s="2"/>
      <c r="C2" s="2"/>
      <c r="D2" s="2"/>
      <c r="E2" s="2"/>
      <c r="F2" s="2"/>
      <c r="G2" s="2"/>
      <c r="H2" s="2"/>
    </row>
    <row r="3" spans="1:8" ht="15" customHeight="1">
      <c r="A3" s="2"/>
      <c r="B3" s="2"/>
      <c r="C3" s="2"/>
      <c r="D3" s="2"/>
      <c r="E3" s="2"/>
      <c r="F3" s="2"/>
      <c r="G3" s="2"/>
      <c r="H3" s="2"/>
    </row>
    <row r="4" spans="1:8" ht="15" customHeight="1">
      <c r="A4" s="2"/>
      <c r="B4" s="2"/>
      <c r="C4" s="2"/>
      <c r="D4" s="2"/>
      <c r="E4" s="2"/>
      <c r="F4" s="2"/>
      <c r="G4" s="2"/>
      <c r="H4" s="2"/>
    </row>
    <row r="5" spans="1:8" ht="15" customHeight="1">
      <c r="A5" s="2"/>
      <c r="B5" s="2"/>
      <c r="C5" s="2"/>
      <c r="D5" s="2"/>
      <c r="E5" s="2"/>
      <c r="F5" s="2"/>
      <c r="G5" s="2"/>
      <c r="H5" s="2"/>
    </row>
    <row r="6" spans="1:8" ht="55.5" customHeight="1">
      <c r="A6" s="2"/>
      <c r="B6" s="3" t="s">
        <v>0</v>
      </c>
      <c r="C6" s="2"/>
      <c r="D6" s="2"/>
      <c r="E6" s="2"/>
      <c r="F6" s="2"/>
      <c r="G6" s="2"/>
      <c r="H6" s="2"/>
    </row>
    <row r="7" spans="1:8" ht="55.5" customHeight="1">
      <c r="A7" s="2"/>
      <c r="B7" s="4" t="s">
        <v>1</v>
      </c>
      <c r="C7" s="2"/>
      <c r="D7" s="2"/>
      <c r="E7" s="2"/>
      <c r="F7" s="2"/>
      <c r="G7" s="2"/>
      <c r="H7" s="2"/>
    </row>
    <row r="8" spans="1:8" ht="15" customHeight="1">
      <c r="A8" s="2"/>
      <c r="B8" s="2"/>
      <c r="C8" s="2"/>
      <c r="D8" s="2"/>
      <c r="E8" s="2"/>
      <c r="F8" s="2"/>
      <c r="G8" s="2"/>
      <c r="H8" s="2"/>
    </row>
    <row r="9" spans="1:8" ht="15" customHeight="1">
      <c r="A9" s="2"/>
      <c r="B9" s="5" t="s">
        <v>2</v>
      </c>
      <c r="C9" s="2"/>
      <c r="D9" s="2"/>
      <c r="E9" s="2"/>
      <c r="F9" s="2"/>
      <c r="G9" s="2"/>
      <c r="H9" s="2"/>
    </row>
    <row r="10" spans="1:8" ht="15" customHeight="1">
      <c r="A10" s="2"/>
      <c r="B10" s="2"/>
      <c r="C10" s="2"/>
      <c r="D10" s="2"/>
      <c r="E10" s="2"/>
      <c r="F10" s="2"/>
      <c r="G10" s="2"/>
      <c r="H10" s="2"/>
    </row>
    <row r="11" spans="1:8" ht="15" customHeight="1">
      <c r="A11" s="2"/>
      <c r="B11" s="2"/>
      <c r="C11" s="2"/>
      <c r="D11" s="2"/>
      <c r="E11" s="2"/>
      <c r="F11" s="2"/>
      <c r="G11" s="2"/>
      <c r="H11" s="2"/>
    </row>
    <row r="13" spans="1:8" ht="19.5" customHeight="1">
      <c r="B13" s="6" t="s">
        <v>3</v>
      </c>
    </row>
    <row r="15" spans="1:8" s="62" customFormat="1" ht="49.5" customHeight="1">
      <c r="B15" s="63" t="s">
        <v>4</v>
      </c>
      <c r="C15" s="85" t="s">
        <v>5</v>
      </c>
      <c r="D15" s="85"/>
      <c r="E15" s="85"/>
      <c r="F15" s="85"/>
      <c r="G15" s="85"/>
    </row>
    <row r="16" spans="1:8" s="62" customFormat="1" ht="49.5" customHeight="1">
      <c r="B16" s="63" t="s">
        <v>6</v>
      </c>
      <c r="C16" s="85" t="s">
        <v>7</v>
      </c>
      <c r="D16" s="85"/>
      <c r="E16" s="85"/>
      <c r="F16" s="85"/>
      <c r="G16" s="85"/>
    </row>
    <row r="17" spans="2:7" s="62" customFormat="1" ht="49.5" customHeight="1">
      <c r="B17" s="63" t="s">
        <v>8</v>
      </c>
      <c r="C17" s="85" t="s">
        <v>9</v>
      </c>
      <c r="D17" s="85"/>
      <c r="E17" s="85"/>
      <c r="F17" s="85"/>
      <c r="G17" s="85"/>
    </row>
    <row r="18" spans="2:7" s="62" customFormat="1" ht="49.5" customHeight="1">
      <c r="B18" s="63" t="s">
        <v>10</v>
      </c>
      <c r="C18" s="85" t="s">
        <v>11</v>
      </c>
      <c r="D18" s="85"/>
      <c r="E18" s="85"/>
      <c r="F18" s="85"/>
      <c r="G18" s="85"/>
    </row>
    <row r="19" spans="2:7" s="62" customFormat="1" ht="49.5" customHeight="1">
      <c r="B19" s="63" t="s">
        <v>12</v>
      </c>
      <c r="C19" s="85" t="s">
        <v>13</v>
      </c>
      <c r="D19" s="85"/>
      <c r="E19" s="85"/>
      <c r="F19" s="85"/>
      <c r="G19" s="85"/>
    </row>
    <row r="20" spans="2:7" s="62" customFormat="1" ht="49.5" customHeight="1">
      <c r="B20" s="63" t="s">
        <v>14</v>
      </c>
      <c r="C20" s="85" t="s">
        <v>15</v>
      </c>
      <c r="D20" s="85"/>
      <c r="E20" s="85"/>
      <c r="F20" s="85"/>
      <c r="G20" s="85"/>
    </row>
    <row r="21" spans="2:7" s="62" customFormat="1"/>
    <row r="23" spans="2:7" ht="15" customHeight="1">
      <c r="B23" s="7" t="s">
        <v>16</v>
      </c>
    </row>
    <row r="24" spans="2:7" ht="19.5" customHeight="1">
      <c r="B24" s="8"/>
      <c r="C24" s="87" t="s">
        <v>17</v>
      </c>
      <c r="D24" s="87"/>
      <c r="E24" s="87"/>
      <c r="F24" s="87"/>
      <c r="G24" s="87"/>
    </row>
    <row r="25" spans="2:7" ht="19.5" customHeight="1">
      <c r="B25" s="9"/>
      <c r="C25" s="87" t="s">
        <v>18</v>
      </c>
      <c r="D25" s="87"/>
      <c r="E25" s="87"/>
      <c r="F25" s="87"/>
      <c r="G25" s="87"/>
    </row>
    <row r="26" spans="2:7" ht="19.5" customHeight="1">
      <c r="B26" s="10"/>
      <c r="C26" s="87" t="s">
        <v>19</v>
      </c>
      <c r="D26" s="87"/>
      <c r="E26" s="87"/>
      <c r="F26" s="87"/>
      <c r="G26" s="87"/>
    </row>
    <row r="27" spans="2:7" ht="19.5" customHeight="1">
      <c r="B27" s="11"/>
      <c r="C27" s="87" t="s">
        <v>20</v>
      </c>
      <c r="D27" s="87"/>
      <c r="E27" s="87"/>
      <c r="F27" s="87"/>
      <c r="G27" s="87"/>
    </row>
    <row r="30" spans="2:7" ht="15" customHeight="1">
      <c r="B30" s="12" t="s">
        <v>21</v>
      </c>
    </row>
    <row r="31" spans="2:7" ht="15" customHeight="1">
      <c r="B31" s="86" t="s">
        <v>22</v>
      </c>
      <c r="C31" s="86"/>
      <c r="D31" s="86"/>
      <c r="E31" s="86"/>
      <c r="F31" s="86"/>
      <c r="G31" s="86"/>
    </row>
    <row r="32" spans="2:7" ht="15" customHeight="1">
      <c r="B32" s="86"/>
      <c r="C32" s="86"/>
      <c r="D32" s="86"/>
      <c r="E32" s="86"/>
      <c r="F32" s="86"/>
      <c r="G32" s="86"/>
    </row>
    <row r="34" spans="2:7" ht="15" customHeight="1">
      <c r="B34" s="86" t="s">
        <v>23</v>
      </c>
      <c r="C34" s="86"/>
      <c r="D34" s="86"/>
      <c r="E34" s="86"/>
      <c r="F34" s="86"/>
      <c r="G34" s="86"/>
    </row>
    <row r="35" spans="2:7" ht="15" customHeight="1">
      <c r="B35" s="86"/>
      <c r="C35" s="86"/>
      <c r="D35" s="86"/>
      <c r="E35" s="86"/>
      <c r="F35" s="86"/>
      <c r="G35" s="86"/>
    </row>
    <row r="36" spans="2:7" ht="15" customHeight="1">
      <c r="B36" s="86"/>
      <c r="C36" s="86"/>
      <c r="D36" s="86"/>
      <c r="E36" s="86"/>
      <c r="F36" s="86"/>
      <c r="G36" s="86"/>
    </row>
  </sheetData>
  <mergeCells count="12">
    <mergeCell ref="B31:G32"/>
    <mergeCell ref="B34:G36"/>
    <mergeCell ref="C20:G20"/>
    <mergeCell ref="C24:G24"/>
    <mergeCell ref="C25:G25"/>
    <mergeCell ref="C26:G26"/>
    <mergeCell ref="C27:G27"/>
    <mergeCell ref="C15:G15"/>
    <mergeCell ref="C16:G16"/>
    <mergeCell ref="C17:G17"/>
    <mergeCell ref="C18:G18"/>
    <mergeCell ref="C19:G19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03"/>
  <sheetViews>
    <sheetView showGridLines="0" tabSelected="1" zoomScale="110" zoomScaleNormal="110" workbookViewId="0">
      <pane ySplit="4" topLeftCell="A5" activePane="bottomLeft" state="frozen"/>
      <selection pane="bottomLeft" activeCell="M179" sqref="M179"/>
    </sheetView>
  </sheetViews>
  <sheetFormatPr defaultColWidth="8.7109375" defaultRowHeight="15"/>
  <cols>
    <col min="1" max="1" width="2" customWidth="1"/>
    <col min="2" max="2" width="42" customWidth="1"/>
    <col min="3" max="3" width="14" customWidth="1"/>
    <col min="4" max="4" width="16" customWidth="1"/>
    <col min="5" max="5" width="2" customWidth="1"/>
    <col min="6" max="6" width="16" customWidth="1"/>
    <col min="7" max="7" width="2" customWidth="1"/>
  </cols>
  <sheetData>
    <row r="1" spans="1:7" ht="7.5" customHeight="1">
      <c r="A1" s="2"/>
      <c r="B1" s="2"/>
      <c r="C1" s="2"/>
      <c r="D1" s="2"/>
      <c r="E1" s="2"/>
      <c r="F1" s="2"/>
      <c r="G1" s="2"/>
    </row>
    <row r="2" spans="1:7" ht="36" customHeight="1">
      <c r="A2" s="2"/>
      <c r="B2" s="13" t="s">
        <v>24</v>
      </c>
      <c r="C2" s="2"/>
      <c r="D2" s="14" t="s">
        <v>25</v>
      </c>
      <c r="E2" s="2"/>
      <c r="F2" s="15" t="s">
        <v>26</v>
      </c>
      <c r="G2" s="2"/>
    </row>
    <row r="3" spans="1:7" ht="21.75" customHeight="1">
      <c r="A3" s="2"/>
      <c r="B3" s="16" t="s">
        <v>27</v>
      </c>
      <c r="C3" s="2"/>
      <c r="D3" s="2"/>
      <c r="E3" s="2"/>
      <c r="F3" s="2"/>
      <c r="G3" s="2"/>
    </row>
    <row r="4" spans="1:7" ht="12" customHeight="1"/>
    <row r="5" spans="1:7" ht="24" customHeight="1">
      <c r="B5" s="17" t="s">
        <v>28</v>
      </c>
      <c r="C5" s="18" t="s">
        <v>29</v>
      </c>
      <c r="D5" s="18" t="s">
        <v>30</v>
      </c>
      <c r="E5" s="19"/>
      <c r="F5" s="18" t="s">
        <v>31</v>
      </c>
    </row>
    <row r="6" spans="1:7" ht="18" customHeight="1">
      <c r="B6" s="64" t="s">
        <v>32</v>
      </c>
      <c r="C6" s="21"/>
      <c r="D6" s="23" t="s">
        <v>33</v>
      </c>
      <c r="E6" s="22"/>
      <c r="F6" s="24">
        <f>IF(OR(C6="",D6=""),0,C6*VLOOKUP(D6,FreqTable,2,FALSE())/VLOOKUP($F$2,FreqTable,2,FALSE()))</f>
        <v>0</v>
      </c>
    </row>
    <row r="7" spans="1:7" ht="18" customHeight="1">
      <c r="B7" s="65" t="s">
        <v>34</v>
      </c>
      <c r="C7" s="26"/>
      <c r="D7" s="28" t="s">
        <v>33</v>
      </c>
      <c r="E7" s="27"/>
      <c r="F7" s="29">
        <f>IF(OR(C7="",D7=""),0,C7*VLOOKUP(D7,FreqTable,2,FALSE())/VLOOKUP($F$2,FreqTable,2,FALSE()))</f>
        <v>0</v>
      </c>
    </row>
    <row r="8" spans="1:7" ht="18" customHeight="1">
      <c r="B8" s="64" t="s">
        <v>35</v>
      </c>
      <c r="C8" s="21"/>
      <c r="D8" s="23" t="s">
        <v>26</v>
      </c>
      <c r="E8" s="22"/>
      <c r="F8" s="24">
        <f>IF(OR(C8="",D8=""),0,C8*VLOOKUP(D8,FreqTable,2,FALSE())/VLOOKUP($F$2,FreqTable,2,FALSE()))</f>
        <v>0</v>
      </c>
    </row>
    <row r="9" spans="1:7" ht="18" customHeight="1">
      <c r="B9" s="65" t="s">
        <v>36</v>
      </c>
      <c r="C9" s="26"/>
      <c r="D9" s="28" t="s">
        <v>37</v>
      </c>
      <c r="E9" s="27"/>
      <c r="F9" s="29">
        <f>IF(OR(C9="",D9=""),0,C9*VLOOKUP(D9,FreqTable,2,FALSE())/VLOOKUP($F$2,FreqTable,2,FALSE()))</f>
        <v>0</v>
      </c>
    </row>
    <row r="10" spans="1:7" ht="18" customHeight="1">
      <c r="B10" s="64" t="s">
        <v>38</v>
      </c>
      <c r="C10" s="21"/>
      <c r="D10" s="23" t="s">
        <v>39</v>
      </c>
      <c r="E10" s="22"/>
      <c r="F10" s="24">
        <f>IF(OR(C10="",D10=""),0,C10*VLOOKUP(D10,FreqTable,2,FALSE())/VLOOKUP($F$2,FreqTable,2,FALSE()))</f>
        <v>0</v>
      </c>
    </row>
    <row r="11" spans="1:7" ht="18" customHeight="1">
      <c r="B11" s="65" t="s">
        <v>40</v>
      </c>
      <c r="C11" s="26"/>
      <c r="D11" s="28" t="s">
        <v>33</v>
      </c>
      <c r="E11" s="27"/>
      <c r="F11" s="29">
        <f>IF(OR(C11="",D11=""),0,C11*VLOOKUP(D11,FreqTable,2,FALSE())/VLOOKUP($F$2,FreqTable,2,FALSE()))</f>
        <v>0</v>
      </c>
    </row>
    <row r="12" spans="1:7" ht="18" customHeight="1">
      <c r="B12" s="64" t="s">
        <v>41</v>
      </c>
      <c r="C12" s="21"/>
      <c r="D12" s="23" t="s">
        <v>39</v>
      </c>
      <c r="E12" s="22"/>
      <c r="F12" s="24">
        <f>IF(OR(C12="",D12=""),0,C12*VLOOKUP(D12,FreqTable,2,FALSE())/VLOOKUP($F$2,FreqTable,2,FALSE()))</f>
        <v>0</v>
      </c>
    </row>
    <row r="13" spans="1:7" ht="18" customHeight="1">
      <c r="B13" s="65" t="s">
        <v>42</v>
      </c>
      <c r="C13" s="26"/>
      <c r="D13" s="28" t="s">
        <v>33</v>
      </c>
      <c r="E13" s="27"/>
      <c r="F13" s="29">
        <f>IF(OR(C13="",D13=""),0,C13*VLOOKUP(D13,FreqTable,2,FALSE())/VLOOKUP($F$2,FreqTable,2,FALSE()))</f>
        <v>0</v>
      </c>
    </row>
    <row r="14" spans="1:7" ht="18" customHeight="1">
      <c r="B14" s="64" t="s">
        <v>43</v>
      </c>
      <c r="C14" s="21"/>
      <c r="D14" s="23" t="s">
        <v>39</v>
      </c>
      <c r="E14" s="22"/>
      <c r="F14" s="24">
        <f>IF(OR(C14="",D14=""),0,C14*VLOOKUP(D14,FreqTable,2,FALSE())/VLOOKUP($F$2,FreqTable,2,FALSE()))</f>
        <v>0</v>
      </c>
    </row>
    <row r="15" spans="1:7" ht="18" customHeight="1">
      <c r="B15" s="65" t="s">
        <v>44</v>
      </c>
      <c r="C15" s="26"/>
      <c r="D15" s="28" t="s">
        <v>39</v>
      </c>
      <c r="E15" s="27"/>
      <c r="F15" s="29">
        <f>IF(OR(C15="",D15=""),0,C15*VLOOKUP(D15,FreqTable,2,FALSE())/VLOOKUP($F$2,FreqTable,2,FALSE()))</f>
        <v>0</v>
      </c>
    </row>
    <row r="16" spans="1:7" ht="18" customHeight="1">
      <c r="B16" s="64" t="s">
        <v>45</v>
      </c>
      <c r="C16" s="21"/>
      <c r="D16" s="23" t="s">
        <v>39</v>
      </c>
      <c r="E16" s="22"/>
      <c r="F16" s="24">
        <f>IF(OR(C16="",D16=""),0,C16*VLOOKUP(D16,FreqTable,2,FALSE())/VLOOKUP($F$2,FreqTable,2,FALSE()))</f>
        <v>0</v>
      </c>
    </row>
    <row r="17" spans="2:6" ht="18" customHeight="1">
      <c r="B17" s="66" t="s">
        <v>46</v>
      </c>
      <c r="C17" s="26"/>
      <c r="D17" s="28"/>
      <c r="E17" s="27"/>
      <c r="F17" s="29">
        <f>IF(OR(C17="",D17=""),0,C17*VLOOKUP(D17,FreqTable,2,FALSE())/VLOOKUP($F$2,FreqTable,2,FALSE()))</f>
        <v>0</v>
      </c>
    </row>
    <row r="18" spans="2:6" ht="18" customHeight="1">
      <c r="B18" s="67"/>
      <c r="C18" s="21"/>
      <c r="D18" s="23"/>
      <c r="E18" s="22"/>
      <c r="F18" s="24">
        <f>IF(OR(C18="",D18=""),0,C18*VLOOKUP(D18,FreqTable,2,FALSE())/VLOOKUP($F$2,FreqTable,2,FALSE()))</f>
        <v>0</v>
      </c>
    </row>
    <row r="19" spans="2:6" ht="18" customHeight="1">
      <c r="B19" s="66"/>
      <c r="C19" s="26"/>
      <c r="D19" s="28"/>
      <c r="E19" s="27"/>
      <c r="F19" s="29">
        <f>IF(OR(C19="",D19=""),0,C19*VLOOKUP(D19,FreqTable,2,FALSE())/VLOOKUP($F$2,FreqTable,2,FALSE()))</f>
        <v>0</v>
      </c>
    </row>
    <row r="20" spans="2:6" ht="21.75" customHeight="1">
      <c r="B20" s="30" t="s">
        <v>47</v>
      </c>
      <c r="C20" s="31"/>
      <c r="D20" s="31"/>
      <c r="E20" s="31"/>
      <c r="F20" s="32">
        <f>SUM(F6:F19)</f>
        <v>0</v>
      </c>
    </row>
    <row r="22" spans="2:6" ht="24" customHeight="1">
      <c r="B22" s="17" t="s">
        <v>48</v>
      </c>
      <c r="C22" s="18" t="s">
        <v>29</v>
      </c>
      <c r="D22" s="18" t="s">
        <v>30</v>
      </c>
      <c r="E22" s="19"/>
      <c r="F22" s="18" t="s">
        <v>31</v>
      </c>
    </row>
    <row r="23" spans="2:6" ht="18" customHeight="1">
      <c r="B23" s="20" t="s">
        <v>49</v>
      </c>
      <c r="C23" s="21"/>
      <c r="D23" s="23" t="s">
        <v>39</v>
      </c>
      <c r="E23" s="22"/>
      <c r="F23" s="24">
        <f>IF(OR(C23="",D23=""),0,C23*VLOOKUP(D23,FreqTable,2,FALSE())/VLOOKUP($F$2,FreqTable,2,FALSE()))</f>
        <v>0</v>
      </c>
    </row>
    <row r="24" spans="2:6" ht="18" customHeight="1">
      <c r="B24" s="25" t="s">
        <v>50</v>
      </c>
      <c r="C24" s="26"/>
      <c r="D24" s="28" t="s">
        <v>51</v>
      </c>
      <c r="E24" s="27"/>
      <c r="F24" s="29">
        <f>IF(OR(C24="",D24=""),0,C24*VLOOKUP(D24,FreqTable,2,FALSE())/VLOOKUP($F$2,FreqTable,2,FALSE()))</f>
        <v>0</v>
      </c>
    </row>
    <row r="25" spans="2:6" ht="18" customHeight="1">
      <c r="B25" s="20" t="s">
        <v>52</v>
      </c>
      <c r="C25" s="21"/>
      <c r="D25" s="23" t="s">
        <v>26</v>
      </c>
      <c r="E25" s="22"/>
      <c r="F25" s="24">
        <f>IF(OR(C25="",D25=""),0,C25*VLOOKUP(D25,FreqTable,2,FALSE())/VLOOKUP($F$2,FreqTable,2,FALSE()))</f>
        <v>0</v>
      </c>
    </row>
    <row r="26" spans="2:6" ht="18" customHeight="1">
      <c r="B26" s="25" t="s">
        <v>53</v>
      </c>
      <c r="C26" s="26"/>
      <c r="D26" s="28" t="s">
        <v>37</v>
      </c>
      <c r="E26" s="27"/>
      <c r="F26" s="29">
        <f>IF(OR(C26="",D26=""),0,C26*VLOOKUP(D26,FreqTable,2,FALSE())/VLOOKUP($F$2,FreqTable,2,FALSE()))</f>
        <v>0</v>
      </c>
    </row>
    <row r="27" spans="2:6" ht="18" customHeight="1">
      <c r="B27" s="20" t="s">
        <v>54</v>
      </c>
      <c r="C27" s="21"/>
      <c r="D27" s="23" t="s">
        <v>37</v>
      </c>
      <c r="E27" s="22"/>
      <c r="F27" s="24">
        <f>IF(OR(C27="",D27=""),0,C27*VLOOKUP(D27,FreqTable,2,FALSE())/VLOOKUP($F$2,FreqTable,2,FALSE()))</f>
        <v>0</v>
      </c>
    </row>
    <row r="28" spans="2:6" ht="18" customHeight="1">
      <c r="B28" s="65" t="s">
        <v>55</v>
      </c>
      <c r="C28" s="26"/>
      <c r="D28" s="28" t="s">
        <v>37</v>
      </c>
      <c r="E28" s="27"/>
      <c r="F28" s="29">
        <f>IF(OR(C28="",D28=""),0,C28*VLOOKUP(D28,FreqTable,2,FALSE())/VLOOKUP($F$2,FreqTable,2,FALSE()))</f>
        <v>0</v>
      </c>
    </row>
    <row r="29" spans="2:6" ht="18" customHeight="1">
      <c r="B29" s="64" t="s">
        <v>56</v>
      </c>
      <c r="C29" s="21"/>
      <c r="D29" s="23" t="s">
        <v>26</v>
      </c>
      <c r="E29" s="22"/>
      <c r="F29" s="24">
        <f>IF(OR(C29="",D29=""),0,C29*VLOOKUP(D29,FreqTable,2,FALSE())/VLOOKUP($F$2,FreqTable,2,FALSE()))</f>
        <v>0</v>
      </c>
    </row>
    <row r="30" spans="2:6" ht="18" customHeight="1">
      <c r="B30" s="65" t="s">
        <v>57</v>
      </c>
      <c r="C30" s="26"/>
      <c r="D30" s="28" t="s">
        <v>26</v>
      </c>
      <c r="E30" s="27"/>
      <c r="F30" s="29">
        <f>IF(OR(C30="",D30=""),0,C30*VLOOKUP(D30,FreqTable,2,FALSE())/VLOOKUP($F$2,FreqTable,2,FALSE()))</f>
        <v>0</v>
      </c>
    </row>
    <row r="31" spans="2:6" ht="18" customHeight="1">
      <c r="B31" s="64" t="s">
        <v>58</v>
      </c>
      <c r="C31" s="21"/>
      <c r="D31" s="23" t="s">
        <v>26</v>
      </c>
      <c r="E31" s="22"/>
      <c r="F31" s="24">
        <f>IF(OR(C31="",D31=""),0,C31*VLOOKUP(D31,FreqTable,2,FALSE())/VLOOKUP($F$2,FreqTable,2,FALSE()))</f>
        <v>0</v>
      </c>
    </row>
    <row r="32" spans="2:6" ht="18" customHeight="1">
      <c r="B32" s="65" t="s">
        <v>59</v>
      </c>
      <c r="C32" s="26"/>
      <c r="D32" s="28" t="s">
        <v>26</v>
      </c>
      <c r="E32" s="27"/>
      <c r="F32" s="29">
        <f>IF(OR(C32="",D32=""),0,C32*VLOOKUP(D32,FreqTable,2,FALSE())/VLOOKUP($F$2,FreqTable,2,FALSE()))</f>
        <v>0</v>
      </c>
    </row>
    <row r="33" spans="2:6" ht="18" customHeight="1">
      <c r="B33" s="67" t="s">
        <v>46</v>
      </c>
      <c r="C33" s="21"/>
      <c r="D33" s="23"/>
      <c r="E33" s="22"/>
      <c r="F33" s="24">
        <f>IF(OR(C33="",D33=""),0,C33*VLOOKUP(D33,FreqTable,2,FALSE())/VLOOKUP($F$2,FreqTable,2,FALSE()))</f>
        <v>0</v>
      </c>
    </row>
    <row r="34" spans="2:6" ht="18" customHeight="1">
      <c r="B34" s="66"/>
      <c r="C34" s="26"/>
      <c r="D34" s="28"/>
      <c r="E34" s="27"/>
      <c r="F34" s="29">
        <f>IF(OR(C34="",D34=""),0,C34*VLOOKUP(D34,FreqTable,2,FALSE())/VLOOKUP($F$2,FreqTable,2,FALSE()))</f>
        <v>0</v>
      </c>
    </row>
    <row r="35" spans="2:6" ht="18" customHeight="1">
      <c r="B35" s="67"/>
      <c r="C35" s="21"/>
      <c r="D35" s="23"/>
      <c r="E35" s="22"/>
      <c r="F35" s="24">
        <f>IF(OR(C35="",D35=""),0,C35*VLOOKUP(D35,FreqTable,2,FALSE())/VLOOKUP($F$2,FreqTable,2,FALSE()))</f>
        <v>0</v>
      </c>
    </row>
    <row r="36" spans="2:6" ht="21.75" customHeight="1">
      <c r="B36" s="30" t="s">
        <v>60</v>
      </c>
      <c r="C36" s="31"/>
      <c r="D36" s="31"/>
      <c r="E36" s="31"/>
      <c r="F36" s="32">
        <f>SUM(F23:F35)</f>
        <v>0</v>
      </c>
    </row>
    <row r="38" spans="2:6" ht="24" customHeight="1">
      <c r="B38" s="17" t="s">
        <v>61</v>
      </c>
      <c r="C38" s="18" t="s">
        <v>29</v>
      </c>
      <c r="D38" s="18" t="s">
        <v>30</v>
      </c>
      <c r="E38" s="19"/>
      <c r="F38" s="18" t="s">
        <v>31</v>
      </c>
    </row>
    <row r="39" spans="2:6" ht="18" customHeight="1">
      <c r="B39" s="20" t="s">
        <v>62</v>
      </c>
      <c r="C39" s="21"/>
      <c r="D39" s="23" t="s">
        <v>37</v>
      </c>
      <c r="E39" s="22"/>
      <c r="F39" s="24">
        <f>IF(OR(C39="",D39=""),0,C39*VLOOKUP(D39,FreqTable,2,FALSE())/VLOOKUP($F$2,FreqTable,2,FALSE()))</f>
        <v>0</v>
      </c>
    </row>
    <row r="40" spans="2:6" ht="18" customHeight="1">
      <c r="B40" s="25" t="s">
        <v>63</v>
      </c>
      <c r="C40" s="26"/>
      <c r="D40" s="28" t="s">
        <v>51</v>
      </c>
      <c r="E40" s="27"/>
      <c r="F40" s="29">
        <f>IF(OR(C40="",D40=""),0,C40*VLOOKUP(D40,FreqTable,2,FALSE())/VLOOKUP($F$2,FreqTable,2,FALSE()))</f>
        <v>0</v>
      </c>
    </row>
    <row r="41" spans="2:6" ht="18" customHeight="1">
      <c r="B41" s="20" t="s">
        <v>64</v>
      </c>
      <c r="C41" s="21"/>
      <c r="D41" s="23" t="s">
        <v>39</v>
      </c>
      <c r="E41" s="22"/>
      <c r="F41" s="24">
        <f>IF(OR(C41="",D41=""),0,C41*VLOOKUP(D41,FreqTable,2,FALSE())/VLOOKUP($F$2,FreqTable,2,FALSE()))</f>
        <v>0</v>
      </c>
    </row>
    <row r="42" spans="2:6" ht="18" customHeight="1">
      <c r="B42" s="25" t="s">
        <v>65</v>
      </c>
      <c r="C42" s="26"/>
      <c r="D42" s="28" t="s">
        <v>39</v>
      </c>
      <c r="E42" s="27"/>
      <c r="F42" s="29">
        <f>IF(OR(C42="",D42=""),0,C42*VLOOKUP(D42,FreqTable,2,FALSE())/VLOOKUP($F$2,FreqTable,2,FALSE()))</f>
        <v>0</v>
      </c>
    </row>
    <row r="43" spans="2:6" ht="18" customHeight="1">
      <c r="B43" s="20" t="s">
        <v>66</v>
      </c>
      <c r="C43" s="21"/>
      <c r="D43" s="23" t="s">
        <v>39</v>
      </c>
      <c r="E43" s="22"/>
      <c r="F43" s="24">
        <f>IF(OR(C43="",D43=""),0,C43*VLOOKUP(D43,FreqTable,2,FALSE())/VLOOKUP($F$2,FreqTable,2,FALSE()))</f>
        <v>0</v>
      </c>
    </row>
    <row r="44" spans="2:6" ht="18" customHeight="1">
      <c r="B44" s="25" t="s">
        <v>67</v>
      </c>
      <c r="C44" s="26"/>
      <c r="D44" s="28" t="s">
        <v>39</v>
      </c>
      <c r="E44" s="27"/>
      <c r="F44" s="29">
        <f>IF(OR(C44="",D44=""),0,C44*VLOOKUP(D44,FreqTable,2,FALSE())/VLOOKUP($F$2,FreqTable,2,FALSE()))</f>
        <v>0</v>
      </c>
    </row>
    <row r="45" spans="2:6" ht="18" customHeight="1">
      <c r="B45" s="64" t="s">
        <v>68</v>
      </c>
      <c r="C45" s="21"/>
      <c r="D45" s="23" t="s">
        <v>39</v>
      </c>
      <c r="E45" s="22"/>
      <c r="F45" s="24">
        <f>IF(OR(C45="",D45=""),0,C45*VLOOKUP(D45,FreqTable,2,FALSE())/VLOOKUP($F$2,FreqTable,2,FALSE()))</f>
        <v>0</v>
      </c>
    </row>
    <row r="46" spans="2:6" ht="18" customHeight="1">
      <c r="B46" s="65" t="s">
        <v>69</v>
      </c>
      <c r="C46" s="26"/>
      <c r="D46" s="28" t="s">
        <v>39</v>
      </c>
      <c r="E46" s="27"/>
      <c r="F46" s="29">
        <f>IF(OR(C46="",D46=""),0,C46*VLOOKUP(D46,FreqTable,2,FALSE())/VLOOKUP($F$2,FreqTable,2,FALSE()))</f>
        <v>0</v>
      </c>
    </row>
    <row r="47" spans="2:6" ht="18" customHeight="1">
      <c r="B47" s="64" t="s">
        <v>70</v>
      </c>
      <c r="C47" s="21"/>
      <c r="D47" s="23" t="s">
        <v>39</v>
      </c>
      <c r="E47" s="22"/>
      <c r="F47" s="24">
        <f>IF(OR(C47="",D47=""),0,C47*VLOOKUP(D47,FreqTable,2,FALSE())/VLOOKUP($F$2,FreqTable,2,FALSE()))</f>
        <v>0</v>
      </c>
    </row>
    <row r="48" spans="2:6" ht="18" customHeight="1">
      <c r="B48" s="65" t="s">
        <v>71</v>
      </c>
      <c r="C48" s="26"/>
      <c r="D48" s="28" t="s">
        <v>26</v>
      </c>
      <c r="E48" s="27"/>
      <c r="F48" s="29">
        <f>IF(OR(C48="",D48=""),0,C48*VLOOKUP(D48,FreqTable,2,FALSE())/VLOOKUP($F$2,FreqTable,2,FALSE()))</f>
        <v>0</v>
      </c>
    </row>
    <row r="49" spans="2:6" ht="18" customHeight="1">
      <c r="B49" s="64" t="s">
        <v>72</v>
      </c>
      <c r="C49" s="21"/>
      <c r="D49" s="23" t="s">
        <v>26</v>
      </c>
      <c r="E49" s="22"/>
      <c r="F49" s="24">
        <f>IF(OR(C49="",D49=""),0,C49*VLOOKUP(D49,FreqTable,2,FALSE())/VLOOKUP($F$2,FreqTable,2,FALSE()))</f>
        <v>0</v>
      </c>
    </row>
    <row r="50" spans="2:6" ht="18" customHeight="1">
      <c r="B50" s="65" t="s">
        <v>73</v>
      </c>
      <c r="C50" s="26"/>
      <c r="D50" s="28" t="s">
        <v>26</v>
      </c>
      <c r="E50" s="27"/>
      <c r="F50" s="29">
        <f>IF(OR(C50="",D50=""),0,C50*VLOOKUP(D50,FreqTable,2,FALSE())/VLOOKUP($F$2,FreqTable,2,FALSE()))</f>
        <v>0</v>
      </c>
    </row>
    <row r="51" spans="2:6" ht="18" customHeight="1">
      <c r="B51" s="64" t="s">
        <v>74</v>
      </c>
      <c r="C51" s="21"/>
      <c r="D51" s="23" t="s">
        <v>39</v>
      </c>
      <c r="E51" s="22"/>
      <c r="F51" s="24">
        <f>IF(OR(C51="",D51=""),0,C51*VLOOKUP(D51,FreqTable,2,FALSE())/VLOOKUP($F$2,FreqTable,2,FALSE()))</f>
        <v>0</v>
      </c>
    </row>
    <row r="52" spans="2:6" ht="18" customHeight="1">
      <c r="B52" s="66" t="s">
        <v>46</v>
      </c>
      <c r="C52" s="26"/>
      <c r="D52" s="28"/>
      <c r="E52" s="27"/>
      <c r="F52" s="29">
        <f>IF(OR(C52="",D52=""),0,C52*VLOOKUP(D52,FreqTable,2,FALSE())/VLOOKUP($F$2,FreqTable,2,FALSE()))</f>
        <v>0</v>
      </c>
    </row>
    <row r="53" spans="2:6" ht="18" customHeight="1">
      <c r="B53" s="67"/>
      <c r="C53" s="21"/>
      <c r="D53" s="23"/>
      <c r="E53" s="22"/>
      <c r="F53" s="24">
        <f>IF(OR(C53="",D53=""),0,C53*VLOOKUP(D53,FreqTable,2,FALSE())/VLOOKUP($F$2,FreqTable,2,FALSE()))</f>
        <v>0</v>
      </c>
    </row>
    <row r="54" spans="2:6" ht="18" customHeight="1">
      <c r="B54" s="66"/>
      <c r="C54" s="26"/>
      <c r="D54" s="28"/>
      <c r="E54" s="27"/>
      <c r="F54" s="29">
        <f>IF(OR(C54="",D54=""),0,C54*VLOOKUP(D54,FreqTable,2,FALSE())/VLOOKUP($F$2,FreqTable,2,FALSE()))</f>
        <v>0</v>
      </c>
    </row>
    <row r="55" spans="2:6" ht="21.75" customHeight="1">
      <c r="B55" s="30" t="s">
        <v>75</v>
      </c>
      <c r="C55" s="31"/>
      <c r="D55" s="31"/>
      <c r="E55" s="31"/>
      <c r="F55" s="32">
        <f>SUM(F39:F54)</f>
        <v>0</v>
      </c>
    </row>
    <row r="57" spans="2:6" ht="24" customHeight="1">
      <c r="B57" s="17" t="s">
        <v>76</v>
      </c>
      <c r="C57" s="18" t="s">
        <v>29</v>
      </c>
      <c r="D57" s="18" t="s">
        <v>30</v>
      </c>
      <c r="E57" s="19"/>
      <c r="F57" s="18" t="s">
        <v>31</v>
      </c>
    </row>
    <row r="58" spans="2:6" ht="18" customHeight="1">
      <c r="B58" s="20" t="s">
        <v>77</v>
      </c>
      <c r="C58" s="21"/>
      <c r="D58" s="23" t="s">
        <v>39</v>
      </c>
      <c r="E58" s="22"/>
      <c r="F58" s="24">
        <f>IF(OR(C58="",D58=""),0,C58*VLOOKUP(D58,FreqTable,2,FALSE())/VLOOKUP($F$2,FreqTable,2,FALSE()))</f>
        <v>0</v>
      </c>
    </row>
    <row r="59" spans="2:6" ht="18" customHeight="1">
      <c r="B59" s="65" t="s">
        <v>78</v>
      </c>
      <c r="C59" s="26"/>
      <c r="D59" s="28" t="s">
        <v>37</v>
      </c>
      <c r="E59" s="27"/>
      <c r="F59" s="29">
        <f>IF(OR(C59="",D59=""),0,C59*VLOOKUP(D59,FreqTable,2,FALSE())/VLOOKUP($F$2,FreqTable,2,FALSE()))</f>
        <v>0</v>
      </c>
    </row>
    <row r="60" spans="2:6" ht="18" customHeight="1">
      <c r="B60" s="64" t="s">
        <v>79</v>
      </c>
      <c r="C60" s="21"/>
      <c r="D60" s="23" t="s">
        <v>26</v>
      </c>
      <c r="E60" s="22"/>
      <c r="F60" s="24">
        <f>IF(OR(C60="",D60=""),0,C60*VLOOKUP(D60,FreqTable,2,FALSE())/VLOOKUP($F$2,FreqTable,2,FALSE()))</f>
        <v>0</v>
      </c>
    </row>
    <row r="61" spans="2:6" ht="18" customHeight="1">
      <c r="B61" s="65" t="s">
        <v>80</v>
      </c>
      <c r="C61" s="26"/>
      <c r="D61" s="28" t="s">
        <v>39</v>
      </c>
      <c r="E61" s="27"/>
      <c r="F61" s="29">
        <f>IF(OR(C61="",D61=""),0,C61*VLOOKUP(D61,FreqTable,2,FALSE())/VLOOKUP($F$2,FreqTable,2,FALSE()))</f>
        <v>0</v>
      </c>
    </row>
    <row r="62" spans="2:6" ht="18" customHeight="1">
      <c r="B62" s="67" t="s">
        <v>46</v>
      </c>
      <c r="C62" s="21"/>
      <c r="D62" s="23"/>
      <c r="E62" s="22"/>
      <c r="F62" s="24">
        <f>IF(OR(C62="",D62=""),0,C62*VLOOKUP(D62,FreqTable,2,FALSE())/VLOOKUP($F$2,FreqTable,2,FALSE()))</f>
        <v>0</v>
      </c>
    </row>
    <row r="63" spans="2:6" ht="18" customHeight="1">
      <c r="B63" s="66"/>
      <c r="C63" s="26"/>
      <c r="D63" s="28"/>
      <c r="E63" s="27"/>
      <c r="F63" s="29">
        <f>IF(OR(C63="",D63=""),0,C63*VLOOKUP(D63,FreqTable,2,FALSE())/VLOOKUP($F$2,FreqTable,2,FALSE()))</f>
        <v>0</v>
      </c>
    </row>
    <row r="64" spans="2:6" ht="18" customHeight="1">
      <c r="B64" s="67"/>
      <c r="C64" s="21"/>
      <c r="D64" s="23"/>
      <c r="E64" s="22"/>
      <c r="F64" s="24">
        <f>IF(OR(C64="",D64=""),0,C64*VLOOKUP(D64,FreqTable,2,FALSE())/VLOOKUP($F$2,FreqTable,2,FALSE()))</f>
        <v>0</v>
      </c>
    </row>
    <row r="65" spans="2:6" ht="21.75" customHeight="1">
      <c r="B65" s="30" t="s">
        <v>81</v>
      </c>
      <c r="C65" s="31"/>
      <c r="D65" s="31"/>
      <c r="E65" s="31"/>
      <c r="F65" s="32">
        <f>SUM(F58:F64)</f>
        <v>0</v>
      </c>
    </row>
    <row r="67" spans="2:6" ht="24" customHeight="1">
      <c r="B67" s="17" t="s">
        <v>82</v>
      </c>
      <c r="C67" s="18" t="s">
        <v>29</v>
      </c>
      <c r="D67" s="18" t="s">
        <v>30</v>
      </c>
      <c r="E67" s="19"/>
      <c r="F67" s="18" t="s">
        <v>31</v>
      </c>
    </row>
    <row r="68" spans="2:6" ht="18" customHeight="1">
      <c r="B68" s="20" t="s">
        <v>83</v>
      </c>
      <c r="C68" s="21"/>
      <c r="D68" s="23" t="s">
        <v>51</v>
      </c>
      <c r="E68" s="22"/>
      <c r="F68" s="24">
        <f>IF(OR(C68="",D68=""),0,C68*VLOOKUP(D68,FreqTable,2,FALSE())/VLOOKUP($F$2,FreqTable,2,FALSE()))</f>
        <v>0</v>
      </c>
    </row>
    <row r="69" spans="2:6" ht="18" customHeight="1">
      <c r="B69" s="25" t="s">
        <v>84</v>
      </c>
      <c r="C69" s="26"/>
      <c r="D69" s="28" t="s">
        <v>51</v>
      </c>
      <c r="E69" s="27"/>
      <c r="F69" s="29">
        <f>IF(OR(C69="",D69=""),0,C69*VLOOKUP(D69,FreqTable,2,FALSE())/VLOOKUP($F$2,FreqTable,2,FALSE()))</f>
        <v>0</v>
      </c>
    </row>
    <row r="70" spans="2:6" ht="18" customHeight="1">
      <c r="B70" s="20" t="s">
        <v>85</v>
      </c>
      <c r="C70" s="21"/>
      <c r="D70" s="23" t="s">
        <v>51</v>
      </c>
      <c r="E70" s="22"/>
      <c r="F70" s="24">
        <f>IF(OR(C70="",D70=""),0,C70*VLOOKUP(D70,FreqTable,2,FALSE())/VLOOKUP($F$2,FreqTable,2,FALSE()))</f>
        <v>0</v>
      </c>
    </row>
    <row r="71" spans="2:6" ht="18" customHeight="1">
      <c r="B71" s="65" t="s">
        <v>86</v>
      </c>
      <c r="C71" s="26"/>
      <c r="D71" s="28" t="s">
        <v>51</v>
      </c>
      <c r="E71" s="27"/>
      <c r="F71" s="29">
        <f>IF(OR(C71="",D71=""),0,C71*VLOOKUP(D71,FreqTable,2,FALSE())/VLOOKUP($F$2,FreqTable,2,FALSE()))</f>
        <v>0</v>
      </c>
    </row>
    <row r="72" spans="2:6" ht="18" customHeight="1">
      <c r="B72" s="64" t="s">
        <v>87</v>
      </c>
      <c r="C72" s="21"/>
      <c r="D72" s="23" t="s">
        <v>51</v>
      </c>
      <c r="E72" s="22"/>
      <c r="F72" s="24">
        <f>IF(OR(C72="",D72=""),0,C72*VLOOKUP(D72,FreqTable,2,FALSE())/VLOOKUP($F$2,FreqTable,2,FALSE()))</f>
        <v>0</v>
      </c>
    </row>
    <row r="73" spans="2:6" ht="18" customHeight="1">
      <c r="B73" s="65" t="s">
        <v>88</v>
      </c>
      <c r="C73" s="26"/>
      <c r="D73" s="28" t="s">
        <v>39</v>
      </c>
      <c r="E73" s="27"/>
      <c r="F73" s="29">
        <f>IF(OR(C73="",D73=""),0,C73*VLOOKUP(D73,FreqTable,2,FALSE())/VLOOKUP($F$2,FreqTable,2,FALSE()))</f>
        <v>0</v>
      </c>
    </row>
    <row r="74" spans="2:6" ht="18" customHeight="1">
      <c r="B74" s="64" t="s">
        <v>89</v>
      </c>
      <c r="C74" s="21"/>
      <c r="D74" s="23" t="s">
        <v>26</v>
      </c>
      <c r="E74" s="22"/>
      <c r="F74" s="24">
        <f>IF(OR(C74="",D74=""),0,C74*VLOOKUP(D74,FreqTable,2,FALSE())/VLOOKUP($F$2,FreqTable,2,FALSE()))</f>
        <v>0</v>
      </c>
    </row>
    <row r="75" spans="2:6" ht="18" customHeight="1">
      <c r="B75" s="65" t="s">
        <v>90</v>
      </c>
      <c r="C75" s="26"/>
      <c r="D75" s="28" t="s">
        <v>26</v>
      </c>
      <c r="E75" s="27"/>
      <c r="F75" s="29">
        <f>IF(OR(C75="",D75=""),0,C75*VLOOKUP(D75,FreqTable,2,FALSE())/VLOOKUP($F$2,FreqTable,2,FALSE()))</f>
        <v>0</v>
      </c>
    </row>
    <row r="76" spans="2:6" ht="18" customHeight="1">
      <c r="B76" s="64" t="s">
        <v>91</v>
      </c>
      <c r="C76" s="21"/>
      <c r="D76" s="23" t="s">
        <v>26</v>
      </c>
      <c r="E76" s="22"/>
      <c r="F76" s="24">
        <f>IF(OR(C76="",D76=""),0,C76*VLOOKUP(D76,FreqTable,2,FALSE())/VLOOKUP($F$2,FreqTable,2,FALSE()))</f>
        <v>0</v>
      </c>
    </row>
    <row r="77" spans="2:6" ht="18" customHeight="1">
      <c r="B77" s="65" t="s">
        <v>92</v>
      </c>
      <c r="C77" s="26"/>
      <c r="D77" s="28" t="s">
        <v>26</v>
      </c>
      <c r="E77" s="27"/>
      <c r="F77" s="29">
        <f>IF(OR(C77="",D77=""),0,C77*VLOOKUP(D77,FreqTable,2,FALSE())/VLOOKUP($F$2,FreqTable,2,FALSE()))</f>
        <v>0</v>
      </c>
    </row>
    <row r="78" spans="2:6" ht="18" customHeight="1">
      <c r="B78" s="64" t="s">
        <v>93</v>
      </c>
      <c r="C78" s="21"/>
      <c r="D78" s="23" t="s">
        <v>26</v>
      </c>
      <c r="E78" s="22"/>
      <c r="F78" s="24">
        <f>IF(OR(C78="",D78=""),0,C78*VLOOKUP(D78,FreqTable,2,FALSE())/VLOOKUP($F$2,FreqTable,2,FALSE()))</f>
        <v>0</v>
      </c>
    </row>
    <row r="79" spans="2:6" ht="18" customHeight="1">
      <c r="B79" s="66" t="s">
        <v>46</v>
      </c>
      <c r="C79" s="26"/>
      <c r="D79" s="28"/>
      <c r="E79" s="27"/>
      <c r="F79" s="29">
        <f>IF(OR(C79="",D79=""),0,C79*VLOOKUP(D79,FreqTable,2,FALSE())/VLOOKUP($F$2,FreqTable,2,FALSE()))</f>
        <v>0</v>
      </c>
    </row>
    <row r="80" spans="2:6" ht="18" customHeight="1">
      <c r="B80" s="67"/>
      <c r="C80" s="21"/>
      <c r="D80" s="23"/>
      <c r="E80" s="22"/>
      <c r="F80" s="24">
        <f>IF(OR(C80="",D80=""),0,C80*VLOOKUP(D80,FreqTable,2,FALSE())/VLOOKUP($F$2,FreqTable,2,FALSE()))</f>
        <v>0</v>
      </c>
    </row>
    <row r="81" spans="2:6" ht="18" customHeight="1">
      <c r="B81" s="66"/>
      <c r="C81" s="26"/>
      <c r="D81" s="28"/>
      <c r="E81" s="27"/>
      <c r="F81" s="29">
        <f>IF(OR(C81="",D81=""),0,C81*VLOOKUP(D81,FreqTable,2,FALSE())/VLOOKUP($F$2,FreqTable,2,FALSE()))</f>
        <v>0</v>
      </c>
    </row>
    <row r="82" spans="2:6" ht="21.75" customHeight="1">
      <c r="B82" s="30" t="s">
        <v>94</v>
      </c>
      <c r="C82" s="31"/>
      <c r="D82" s="31"/>
      <c r="E82" s="31"/>
      <c r="F82" s="32">
        <f>SUM(F68:F81)</f>
        <v>0</v>
      </c>
    </row>
    <row r="84" spans="2:6" ht="24" customHeight="1">
      <c r="B84" s="17" t="s">
        <v>95</v>
      </c>
      <c r="C84" s="18" t="s">
        <v>29</v>
      </c>
      <c r="D84" s="18" t="s">
        <v>30</v>
      </c>
      <c r="E84" s="19"/>
      <c r="F84" s="18" t="s">
        <v>31</v>
      </c>
    </row>
    <row r="85" spans="2:6" ht="18" customHeight="1">
      <c r="B85" s="20" t="s">
        <v>96</v>
      </c>
      <c r="C85" s="21"/>
      <c r="D85" s="23" t="s">
        <v>39</v>
      </c>
      <c r="E85" s="22"/>
      <c r="F85" s="24">
        <f>IF(OR(C85="",D85=""),0,C85*VLOOKUP(D85,FreqTable,2,FALSE())/VLOOKUP($F$2,FreqTable,2,FALSE()))</f>
        <v>0</v>
      </c>
    </row>
    <row r="86" spans="2:6" ht="18" customHeight="1">
      <c r="B86" s="25" t="s">
        <v>97</v>
      </c>
      <c r="C86" s="26"/>
      <c r="D86" s="28" t="s">
        <v>39</v>
      </c>
      <c r="E86" s="27"/>
      <c r="F86" s="29">
        <f>IF(OR(C86="",D86=""),0,C86*VLOOKUP(D86,FreqTable,2,FALSE())/VLOOKUP($F$2,FreqTable,2,FALSE()))</f>
        <v>0</v>
      </c>
    </row>
    <row r="87" spans="2:6" ht="18" customHeight="1">
      <c r="B87" s="64" t="s">
        <v>98</v>
      </c>
      <c r="C87" s="21"/>
      <c r="D87" s="23" t="s">
        <v>39</v>
      </c>
      <c r="E87" s="22"/>
      <c r="F87" s="24">
        <f>IF(OR(C87="",D87=""),0,C87*VLOOKUP(D87,FreqTable,2,FALSE())/VLOOKUP($F$2,FreqTable,2,FALSE()))</f>
        <v>0</v>
      </c>
    </row>
    <row r="88" spans="2:6" ht="18" customHeight="1">
      <c r="B88" s="65" t="s">
        <v>99</v>
      </c>
      <c r="C88" s="26"/>
      <c r="D88" s="28" t="s">
        <v>39</v>
      </c>
      <c r="E88" s="27"/>
      <c r="F88" s="29">
        <f>IF(OR(C88="",D88=""),0,C88*VLOOKUP(D88,FreqTable,2,FALSE())/VLOOKUP($F$2,FreqTable,2,FALSE()))</f>
        <v>0</v>
      </c>
    </row>
    <row r="89" spans="2:6" ht="18" customHeight="1">
      <c r="B89" s="64" t="s">
        <v>100</v>
      </c>
      <c r="C89" s="21"/>
      <c r="D89" s="23" t="s">
        <v>39</v>
      </c>
      <c r="E89" s="22"/>
      <c r="F89" s="24">
        <f>IF(OR(C89="",D89=""),0,C89*VLOOKUP(D89,FreqTable,2,FALSE())/VLOOKUP($F$2,FreqTable,2,FALSE()))</f>
        <v>0</v>
      </c>
    </row>
    <row r="90" spans="2:6" ht="18" customHeight="1">
      <c r="B90" s="65" t="s">
        <v>101</v>
      </c>
      <c r="C90" s="26"/>
      <c r="D90" s="28" t="s">
        <v>37</v>
      </c>
      <c r="E90" s="27"/>
      <c r="F90" s="29">
        <f>IF(OR(C90="",D90=""),0,C90*VLOOKUP(D90,FreqTable,2,FALSE())/VLOOKUP($F$2,FreqTable,2,FALSE()))</f>
        <v>0</v>
      </c>
    </row>
    <row r="91" spans="2:6" ht="18" customHeight="1">
      <c r="B91" s="64" t="s">
        <v>102</v>
      </c>
      <c r="C91" s="21"/>
      <c r="D91" s="23" t="s">
        <v>26</v>
      </c>
      <c r="E91" s="22"/>
      <c r="F91" s="24">
        <f>IF(OR(C91="",D91=""),0,C91*VLOOKUP(D91,FreqTable,2,FALSE())/VLOOKUP($F$2,FreqTable,2,FALSE()))</f>
        <v>0</v>
      </c>
    </row>
    <row r="92" spans="2:6" ht="18" customHeight="1">
      <c r="B92" s="65" t="s">
        <v>103</v>
      </c>
      <c r="C92" s="26"/>
      <c r="D92" s="28" t="s">
        <v>39</v>
      </c>
      <c r="E92" s="27"/>
      <c r="F92" s="29">
        <f>IF(OR(C92="",D92=""),0,C92*VLOOKUP(D92,FreqTable,2,FALSE())/VLOOKUP($F$2,FreqTable,2,FALSE()))</f>
        <v>0</v>
      </c>
    </row>
    <row r="93" spans="2:6" ht="18" customHeight="1">
      <c r="B93" s="64" t="s">
        <v>104</v>
      </c>
      <c r="C93" s="21"/>
      <c r="D93" s="23" t="s">
        <v>37</v>
      </c>
      <c r="E93" s="22"/>
      <c r="F93" s="24">
        <f>IF(OR(C93="",D93=""),0,C93*VLOOKUP(D93,FreqTable,2,FALSE())/VLOOKUP($F$2,FreqTable,2,FALSE()))</f>
        <v>0</v>
      </c>
    </row>
    <row r="94" spans="2:6" ht="18" customHeight="1">
      <c r="B94" s="66" t="s">
        <v>46</v>
      </c>
      <c r="C94" s="26"/>
      <c r="D94" s="28"/>
      <c r="E94" s="27"/>
      <c r="F94" s="29">
        <f>IF(OR(C94="",D94=""),0,C94*VLOOKUP(D94,FreqTable,2,FALSE())/VLOOKUP($F$2,FreqTable,2,FALSE()))</f>
        <v>0</v>
      </c>
    </row>
    <row r="95" spans="2:6" ht="18" customHeight="1">
      <c r="B95" s="67"/>
      <c r="C95" s="21"/>
      <c r="D95" s="23"/>
      <c r="E95" s="22"/>
      <c r="F95" s="24">
        <f>IF(OR(C95="",D95=""),0,C95*VLOOKUP(D95,FreqTable,2,FALSE())/VLOOKUP($F$2,FreqTable,2,FALSE()))</f>
        <v>0</v>
      </c>
    </row>
    <row r="96" spans="2:6" ht="18" customHeight="1">
      <c r="B96" s="66"/>
      <c r="C96" s="26"/>
      <c r="D96" s="28"/>
      <c r="E96" s="27"/>
      <c r="F96" s="29">
        <f>IF(OR(C96="",D96=""),0,C96*VLOOKUP(D96,FreqTable,2,FALSE())/VLOOKUP($F$2,FreqTable,2,FALSE()))</f>
        <v>0</v>
      </c>
    </row>
    <row r="97" spans="2:6" ht="21.75" customHeight="1">
      <c r="B97" s="30" t="s">
        <v>105</v>
      </c>
      <c r="C97" s="31"/>
      <c r="D97" s="31"/>
      <c r="E97" s="31"/>
      <c r="F97" s="32">
        <f>SUM(F85:F96)</f>
        <v>0</v>
      </c>
    </row>
    <row r="99" spans="2:6" ht="24" customHeight="1">
      <c r="B99" s="17" t="s">
        <v>106</v>
      </c>
      <c r="C99" s="18" t="s">
        <v>29</v>
      </c>
      <c r="D99" s="18" t="s">
        <v>30</v>
      </c>
      <c r="E99" s="19"/>
      <c r="F99" s="18" t="s">
        <v>31</v>
      </c>
    </row>
    <row r="100" spans="2:6" ht="18" customHeight="1">
      <c r="B100" s="20" t="s">
        <v>107</v>
      </c>
      <c r="C100" s="21"/>
      <c r="D100" s="23" t="s">
        <v>26</v>
      </c>
      <c r="E100" s="22"/>
      <c r="F100" s="24">
        <f>IF(OR(C100="",D100=""),0,C100*VLOOKUP(D100,FreqTable,2,FALSE())/VLOOKUP($F$2,FreqTable,2,FALSE()))</f>
        <v>0</v>
      </c>
    </row>
    <row r="101" spans="2:6" ht="18" customHeight="1">
      <c r="B101" s="25" t="s">
        <v>108</v>
      </c>
      <c r="C101" s="26"/>
      <c r="D101" s="28" t="s">
        <v>26</v>
      </c>
      <c r="E101" s="27"/>
      <c r="F101" s="29">
        <f>IF(OR(C101="",D101=""),0,C101*VLOOKUP(D101,FreqTable,2,FALSE())/VLOOKUP($F$2,FreqTable,2,FALSE()))</f>
        <v>0</v>
      </c>
    </row>
    <row r="102" spans="2:6" ht="18" customHeight="1">
      <c r="B102" s="64" t="s">
        <v>109</v>
      </c>
      <c r="C102" s="21"/>
      <c r="D102" s="23" t="s">
        <v>51</v>
      </c>
      <c r="E102" s="22"/>
      <c r="F102" s="24">
        <f>IF(OR(C102="",D102=""),0,C102*VLOOKUP(D102,FreqTable,2,FALSE())/VLOOKUP($F$2,FreqTable,2,FALSE()))</f>
        <v>0</v>
      </c>
    </row>
    <row r="103" spans="2:6" ht="18" customHeight="1">
      <c r="B103" s="65" t="s">
        <v>110</v>
      </c>
      <c r="C103" s="26"/>
      <c r="D103" s="28" t="s">
        <v>51</v>
      </c>
      <c r="E103" s="27"/>
      <c r="F103" s="29">
        <f>IF(OR(C103="",D103=""),0,C103*VLOOKUP(D103,FreqTable,2,FALSE())/VLOOKUP($F$2,FreqTable,2,FALSE()))</f>
        <v>0</v>
      </c>
    </row>
    <row r="104" spans="2:6" ht="18" customHeight="1">
      <c r="B104" s="64" t="s">
        <v>111</v>
      </c>
      <c r="C104" s="21"/>
      <c r="D104" s="23" t="s">
        <v>39</v>
      </c>
      <c r="E104" s="22"/>
      <c r="F104" s="24">
        <f>IF(OR(C104="",D104=""),0,C104*VLOOKUP(D104,FreqTable,2,FALSE())/VLOOKUP($F$2,FreqTable,2,FALSE()))</f>
        <v>0</v>
      </c>
    </row>
    <row r="105" spans="2:6" ht="18" customHeight="1">
      <c r="B105" s="65" t="s">
        <v>112</v>
      </c>
      <c r="C105" s="26"/>
      <c r="D105" s="28" t="s">
        <v>26</v>
      </c>
      <c r="E105" s="27"/>
      <c r="F105" s="29">
        <f>IF(OR(C105="",D105=""),0,C105*VLOOKUP(D105,FreqTable,2,FALSE())/VLOOKUP($F$2,FreqTable,2,FALSE()))</f>
        <v>0</v>
      </c>
    </row>
    <row r="106" spans="2:6" ht="18" customHeight="1">
      <c r="B106" s="64" t="s">
        <v>113</v>
      </c>
      <c r="C106" s="21"/>
      <c r="D106" s="23" t="s">
        <v>26</v>
      </c>
      <c r="E106" s="22"/>
      <c r="F106" s="24">
        <f>IF(OR(C106="",D106=""),0,C106*VLOOKUP(D106,FreqTable,2,FALSE())/VLOOKUP($F$2,FreqTable,2,FALSE()))</f>
        <v>0</v>
      </c>
    </row>
    <row r="107" spans="2:6" ht="18" customHeight="1">
      <c r="B107" s="65" t="s">
        <v>114</v>
      </c>
      <c r="C107" s="26"/>
      <c r="D107" s="28" t="s">
        <v>51</v>
      </c>
      <c r="E107" s="27"/>
      <c r="F107" s="29">
        <f>IF(OR(C107="",D107=""),0,C107*VLOOKUP(D107,FreqTable,2,FALSE())/VLOOKUP($F$2,FreqTable,2,FALSE()))</f>
        <v>0</v>
      </c>
    </row>
    <row r="108" spans="2:6" ht="18" customHeight="1">
      <c r="B108" s="64" t="s">
        <v>115</v>
      </c>
      <c r="C108" s="21"/>
      <c r="D108" s="23" t="s">
        <v>51</v>
      </c>
      <c r="E108" s="22"/>
      <c r="F108" s="24">
        <f>IF(OR(C108="",D108=""),0,C108*VLOOKUP(D108,FreqTable,2,FALSE())/VLOOKUP($F$2,FreqTable,2,FALSE()))</f>
        <v>0</v>
      </c>
    </row>
    <row r="109" spans="2:6" ht="18" customHeight="1">
      <c r="B109" s="65" t="s">
        <v>116</v>
      </c>
      <c r="C109" s="26"/>
      <c r="D109" s="28" t="s">
        <v>39</v>
      </c>
      <c r="E109" s="27"/>
      <c r="F109" s="29">
        <f>IF(OR(C109="",D109=""),0,C109*VLOOKUP(D109,FreqTable,2,FALSE())/VLOOKUP($F$2,FreqTable,2,FALSE()))</f>
        <v>0</v>
      </c>
    </row>
    <row r="110" spans="2:6" ht="18" customHeight="1">
      <c r="B110" s="64" t="s">
        <v>117</v>
      </c>
      <c r="C110" s="21"/>
      <c r="D110" s="23" t="s">
        <v>26</v>
      </c>
      <c r="E110" s="22"/>
      <c r="F110" s="24">
        <f>IF(OR(C110="",D110=""),0,C110*VLOOKUP(D110,FreqTable,2,FALSE())/VLOOKUP($F$2,FreqTable,2,FALSE()))</f>
        <v>0</v>
      </c>
    </row>
    <row r="111" spans="2:6" ht="18" customHeight="1">
      <c r="B111" s="66" t="s">
        <v>46</v>
      </c>
      <c r="C111" s="26"/>
      <c r="D111" s="28"/>
      <c r="E111" s="27"/>
      <c r="F111" s="29">
        <f>IF(OR(C111="",D111=""),0,C111*VLOOKUP(D111,FreqTable,2,FALSE())/VLOOKUP($F$2,FreqTable,2,FALSE()))</f>
        <v>0</v>
      </c>
    </row>
    <row r="112" spans="2:6" ht="18" customHeight="1">
      <c r="B112" s="67"/>
      <c r="C112" s="21"/>
      <c r="D112" s="23"/>
      <c r="E112" s="22"/>
      <c r="F112" s="24">
        <f>IF(OR(C112="",D112=""),0,C112*VLOOKUP(D112,FreqTable,2,FALSE())/VLOOKUP($F$2,FreqTable,2,FALSE()))</f>
        <v>0</v>
      </c>
    </row>
    <row r="113" spans="2:6" ht="18" customHeight="1">
      <c r="B113" s="66"/>
      <c r="C113" s="26"/>
      <c r="D113" s="28"/>
      <c r="E113" s="27"/>
      <c r="F113" s="29">
        <f>IF(OR(C113="",D113=""),0,C113*VLOOKUP(D113,FreqTable,2,FALSE())/VLOOKUP($F$2,FreqTable,2,FALSE()))</f>
        <v>0</v>
      </c>
    </row>
    <row r="114" spans="2:6" ht="21.75" customHeight="1">
      <c r="B114" s="30" t="s">
        <v>118</v>
      </c>
      <c r="C114" s="31"/>
      <c r="D114" s="31"/>
      <c r="E114" s="31"/>
      <c r="F114" s="32">
        <f>SUM(F100:F113)</f>
        <v>0</v>
      </c>
    </row>
    <row r="116" spans="2:6" ht="24" customHeight="1">
      <c r="B116" s="17" t="s">
        <v>119</v>
      </c>
      <c r="C116" s="18" t="s">
        <v>29</v>
      </c>
      <c r="D116" s="18" t="s">
        <v>30</v>
      </c>
      <c r="E116" s="19"/>
      <c r="F116" s="18" t="s">
        <v>31</v>
      </c>
    </row>
    <row r="117" spans="2:6" ht="18" customHeight="1">
      <c r="B117" s="20" t="s">
        <v>120</v>
      </c>
      <c r="C117" s="21"/>
      <c r="D117" s="23" t="s">
        <v>26</v>
      </c>
      <c r="E117" s="22"/>
      <c r="F117" s="24">
        <f>IF(OR(C117="",D117=""),0,C117*VLOOKUP(D117,FreqTable,2,FALSE())/VLOOKUP($F$2,FreqTable,2,FALSE()))</f>
        <v>0</v>
      </c>
    </row>
    <row r="118" spans="2:6" ht="18" customHeight="1">
      <c r="B118" s="65" t="s">
        <v>121</v>
      </c>
      <c r="C118" s="26"/>
      <c r="D118" s="28" t="s">
        <v>39</v>
      </c>
      <c r="E118" s="27"/>
      <c r="F118" s="29">
        <f>IF(OR(C118="",D118=""),0,C118*VLOOKUP(D118,FreqTable,2,FALSE())/VLOOKUP($F$2,FreqTable,2,FALSE()))</f>
        <v>0</v>
      </c>
    </row>
    <row r="119" spans="2:6" ht="18" customHeight="1">
      <c r="B119" s="64" t="s">
        <v>122</v>
      </c>
      <c r="C119" s="21"/>
      <c r="D119" s="23" t="s">
        <v>39</v>
      </c>
      <c r="E119" s="22"/>
      <c r="F119" s="24">
        <f>IF(OR(C119="",D119=""),0,C119*VLOOKUP(D119,FreqTable,2,FALSE())/VLOOKUP($F$2,FreqTable,2,FALSE()))</f>
        <v>0</v>
      </c>
    </row>
    <row r="120" spans="2:6" ht="18" customHeight="1">
      <c r="B120" s="65" t="s">
        <v>123</v>
      </c>
      <c r="C120" s="26"/>
      <c r="D120" s="28" t="s">
        <v>26</v>
      </c>
      <c r="E120" s="27"/>
      <c r="F120" s="29">
        <f>IF(OR(C120="",D120=""),0,C120*VLOOKUP(D120,FreqTable,2,FALSE())/VLOOKUP($F$2,FreqTable,2,FALSE()))</f>
        <v>0</v>
      </c>
    </row>
    <row r="121" spans="2:6" ht="18" customHeight="1">
      <c r="B121" s="67" t="s">
        <v>46</v>
      </c>
      <c r="C121" s="21"/>
      <c r="D121" s="23"/>
      <c r="E121" s="22"/>
      <c r="F121" s="24">
        <f>IF(OR(C121="",D121=""),0,C121*VLOOKUP(D121,FreqTable,2,FALSE())/VLOOKUP($F$2,FreqTable,2,FALSE()))</f>
        <v>0</v>
      </c>
    </row>
    <row r="122" spans="2:6" ht="18" customHeight="1">
      <c r="B122" s="66"/>
      <c r="C122" s="26"/>
      <c r="D122" s="28"/>
      <c r="E122" s="27"/>
      <c r="F122" s="29">
        <f>IF(OR(C122="",D122=""),0,C122*VLOOKUP(D122,FreqTable,2,FALSE())/VLOOKUP($F$2,FreqTable,2,FALSE()))</f>
        <v>0</v>
      </c>
    </row>
    <row r="123" spans="2:6" ht="18" customHeight="1">
      <c r="B123" s="67"/>
      <c r="C123" s="21"/>
      <c r="D123" s="23"/>
      <c r="E123" s="22"/>
      <c r="F123" s="24">
        <f>IF(OR(C123="",D123=""),0,C123*VLOOKUP(D123,FreqTable,2,FALSE())/VLOOKUP($F$2,FreqTable,2,FALSE()))</f>
        <v>0</v>
      </c>
    </row>
    <row r="124" spans="2:6" ht="21.75" customHeight="1">
      <c r="B124" s="30" t="s">
        <v>124</v>
      </c>
      <c r="C124" s="31"/>
      <c r="D124" s="31"/>
      <c r="E124" s="31"/>
      <c r="F124" s="32">
        <f>SUM(F117:F123)</f>
        <v>0</v>
      </c>
    </row>
    <row r="126" spans="2:6" ht="24" customHeight="1">
      <c r="B126" s="17" t="s">
        <v>125</v>
      </c>
      <c r="C126" s="18" t="s">
        <v>29</v>
      </c>
      <c r="D126" s="18" t="s">
        <v>30</v>
      </c>
      <c r="E126" s="19"/>
      <c r="F126" s="18" t="s">
        <v>31</v>
      </c>
    </row>
    <row r="127" spans="2:6" ht="18" customHeight="1">
      <c r="B127" s="20" t="s">
        <v>126</v>
      </c>
      <c r="C127" s="21"/>
      <c r="D127" s="23" t="s">
        <v>39</v>
      </c>
      <c r="E127" s="22"/>
      <c r="F127" s="24">
        <f>IF(OR(C127="",D127=""),0,C127*VLOOKUP(D127,FreqTable,2,FALSE())/VLOOKUP($F$2,FreqTable,2,FALSE()))</f>
        <v>0</v>
      </c>
    </row>
    <row r="128" spans="2:6" ht="18" customHeight="1">
      <c r="B128" s="65" t="s">
        <v>127</v>
      </c>
      <c r="C128" s="26"/>
      <c r="D128" s="28" t="s">
        <v>39</v>
      </c>
      <c r="E128" s="27"/>
      <c r="F128" s="29">
        <f>IF(OR(C128="",D128=""),0,C128*VLOOKUP(D128,FreqTable,2,FALSE())/VLOOKUP($F$2,FreqTable,2,FALSE()))</f>
        <v>0</v>
      </c>
    </row>
    <row r="129" spans="2:6" ht="18" customHeight="1">
      <c r="B129" s="64" t="s">
        <v>128</v>
      </c>
      <c r="C129" s="21"/>
      <c r="D129" s="23" t="s">
        <v>39</v>
      </c>
      <c r="E129" s="22"/>
      <c r="F129" s="24">
        <f>IF(OR(C129="",D129=""),0,C129*VLOOKUP(D129,FreqTable,2,FALSE())/VLOOKUP($F$2,FreqTable,2,FALSE()))</f>
        <v>0</v>
      </c>
    </row>
    <row r="130" spans="2:6" ht="18" customHeight="1">
      <c r="B130" s="65" t="s">
        <v>129</v>
      </c>
      <c r="C130" s="26"/>
      <c r="D130" s="28" t="s">
        <v>39</v>
      </c>
      <c r="E130" s="27"/>
      <c r="F130" s="29">
        <f>IF(OR(C130="",D130=""),0,C130*VLOOKUP(D130,FreqTable,2,FALSE())/VLOOKUP($F$2,FreqTable,2,FALSE()))</f>
        <v>0</v>
      </c>
    </row>
    <row r="131" spans="2:6" ht="18" customHeight="1">
      <c r="B131" s="64" t="s">
        <v>130</v>
      </c>
      <c r="C131" s="21"/>
      <c r="D131" s="23" t="s">
        <v>39</v>
      </c>
      <c r="E131" s="22"/>
      <c r="F131" s="24">
        <f>IF(OR(C131="",D131=""),0,C131*VLOOKUP(D131,FreqTable,2,FALSE())/VLOOKUP($F$2,FreqTable,2,FALSE()))</f>
        <v>0</v>
      </c>
    </row>
    <row r="132" spans="2:6" ht="18" customHeight="1">
      <c r="B132" s="66" t="s">
        <v>46</v>
      </c>
      <c r="C132" s="26"/>
      <c r="D132" s="28"/>
      <c r="E132" s="27"/>
      <c r="F132" s="29">
        <f>IF(OR(C132="",D132=""),0,C132*VLOOKUP(D132,FreqTable,2,FALSE())/VLOOKUP($F$2,FreqTable,2,FALSE()))</f>
        <v>0</v>
      </c>
    </row>
    <row r="133" spans="2:6" ht="18" customHeight="1">
      <c r="B133" s="67"/>
      <c r="C133" s="21"/>
      <c r="D133" s="23"/>
      <c r="E133" s="22"/>
      <c r="F133" s="24">
        <f>IF(OR(C133="",D133=""),0,C133*VLOOKUP(D133,FreqTable,2,FALSE())/VLOOKUP($F$2,FreqTable,2,FALSE()))</f>
        <v>0</v>
      </c>
    </row>
    <row r="134" spans="2:6" ht="18" customHeight="1">
      <c r="B134" s="66"/>
      <c r="C134" s="26"/>
      <c r="D134" s="28"/>
      <c r="E134" s="27"/>
      <c r="F134" s="29">
        <f>IF(OR(C134="",D134=""),0,C134*VLOOKUP(D134,FreqTable,2,FALSE())/VLOOKUP($F$2,FreqTable,2,FALSE()))</f>
        <v>0</v>
      </c>
    </row>
    <row r="135" spans="2:6" ht="21.75" customHeight="1">
      <c r="B135" s="30" t="s">
        <v>131</v>
      </c>
      <c r="C135" s="31"/>
      <c r="D135" s="31"/>
      <c r="E135" s="31"/>
      <c r="F135" s="32">
        <f>SUM(F127:F134)</f>
        <v>0</v>
      </c>
    </row>
    <row r="137" spans="2:6" ht="24" customHeight="1">
      <c r="B137" s="17" t="s">
        <v>132</v>
      </c>
      <c r="C137" s="18" t="s">
        <v>29</v>
      </c>
      <c r="D137" s="18" t="s">
        <v>30</v>
      </c>
      <c r="E137" s="19"/>
      <c r="F137" s="18" t="s">
        <v>31</v>
      </c>
    </row>
    <row r="138" spans="2:6" ht="18" customHeight="1">
      <c r="B138" s="20" t="s">
        <v>133</v>
      </c>
      <c r="C138" s="21"/>
      <c r="D138" s="23" t="s">
        <v>39</v>
      </c>
      <c r="E138" s="22"/>
      <c r="F138" s="24">
        <f>IF(OR(C138="",D138=""),0,C138*VLOOKUP(D138,FreqTable,2,FALSE())/VLOOKUP($F$2,FreqTable,2,FALSE()))</f>
        <v>0</v>
      </c>
    </row>
    <row r="139" spans="2:6" ht="18" customHeight="1">
      <c r="B139" s="25" t="s">
        <v>134</v>
      </c>
      <c r="C139" s="26"/>
      <c r="D139" s="28" t="s">
        <v>39</v>
      </c>
      <c r="E139" s="27"/>
      <c r="F139" s="29">
        <f>IF(OR(C139="",D139=""),0,C139*VLOOKUP(D139,FreqTable,2,FALSE())/VLOOKUP($F$2,FreqTable,2,FALSE()))</f>
        <v>0</v>
      </c>
    </row>
    <row r="140" spans="2:6" ht="18" customHeight="1">
      <c r="B140" s="64" t="s">
        <v>135</v>
      </c>
      <c r="C140" s="21"/>
      <c r="D140" s="23" t="s">
        <v>39</v>
      </c>
      <c r="E140" s="22"/>
      <c r="F140" s="24">
        <f>IF(OR(C140="",D140=""),0,C140*VLOOKUP(D140,FreqTable,2,FALSE())/VLOOKUP($F$2,FreqTable,2,FALSE()))</f>
        <v>0</v>
      </c>
    </row>
    <row r="141" spans="2:6" ht="18" customHeight="1">
      <c r="B141" s="65" t="s">
        <v>136</v>
      </c>
      <c r="C141" s="26"/>
      <c r="D141" s="28" t="s">
        <v>39</v>
      </c>
      <c r="E141" s="27"/>
      <c r="F141" s="29">
        <f>IF(OR(C141="",D141=""),0,C141*VLOOKUP(D141,FreqTable,2,FALSE())/VLOOKUP($F$2,FreqTable,2,FALSE()))</f>
        <v>0</v>
      </c>
    </row>
    <row r="142" spans="2:6" ht="18" customHeight="1">
      <c r="B142" s="64" t="s">
        <v>137</v>
      </c>
      <c r="C142" s="21"/>
      <c r="D142" s="23" t="s">
        <v>39</v>
      </c>
      <c r="E142" s="22"/>
      <c r="F142" s="24">
        <f>IF(OR(C142="",D142=""),0,C142*VLOOKUP(D142,FreqTable,2,FALSE())/VLOOKUP($F$2,FreqTable,2,FALSE()))</f>
        <v>0</v>
      </c>
    </row>
    <row r="143" spans="2:6" ht="18" customHeight="1">
      <c r="B143" s="65" t="s">
        <v>138</v>
      </c>
      <c r="C143" s="26"/>
      <c r="D143" s="28" t="s">
        <v>39</v>
      </c>
      <c r="E143" s="27"/>
      <c r="F143" s="29">
        <f>IF(OR(C143="",D143=""),0,C143*VLOOKUP(D143,FreqTable,2,FALSE())/VLOOKUP($F$2,FreqTable,2,FALSE()))</f>
        <v>0</v>
      </c>
    </row>
    <row r="144" spans="2:6" ht="18" customHeight="1">
      <c r="B144" s="67" t="s">
        <v>46</v>
      </c>
      <c r="C144" s="21"/>
      <c r="D144" s="23"/>
      <c r="E144" s="22"/>
      <c r="F144" s="24">
        <f>IF(OR(C144="",D144=""),0,C144*VLOOKUP(D144,FreqTable,2,FALSE())/VLOOKUP($F$2,FreqTable,2,FALSE()))</f>
        <v>0</v>
      </c>
    </row>
    <row r="145" spans="2:6" ht="18" customHeight="1">
      <c r="B145" s="66"/>
      <c r="C145" s="26"/>
      <c r="D145" s="28"/>
      <c r="E145" s="27"/>
      <c r="F145" s="29">
        <f>IF(OR(C145="",D145=""),0,C145*VLOOKUP(D145,FreqTable,2,FALSE())/VLOOKUP($F$2,FreqTable,2,FALSE()))</f>
        <v>0</v>
      </c>
    </row>
    <row r="146" spans="2:6" ht="18" customHeight="1">
      <c r="B146" s="67"/>
      <c r="C146" s="21"/>
      <c r="D146" s="23"/>
      <c r="E146" s="22"/>
      <c r="F146" s="24">
        <f>IF(OR(C146="",D146=""),0,C146*VLOOKUP(D146,FreqTable,2,FALSE())/VLOOKUP($F$2,FreqTable,2,FALSE()))</f>
        <v>0</v>
      </c>
    </row>
    <row r="147" spans="2:6" ht="21.75" customHeight="1">
      <c r="B147" s="30" t="s">
        <v>139</v>
      </c>
      <c r="C147" s="31"/>
      <c r="D147" s="31"/>
      <c r="E147" s="31"/>
      <c r="F147" s="32">
        <f>SUM(F138:F146)</f>
        <v>0</v>
      </c>
    </row>
    <row r="149" spans="2:6" ht="24" customHeight="1">
      <c r="B149" s="17" t="s">
        <v>140</v>
      </c>
      <c r="C149" s="18" t="s">
        <v>29</v>
      </c>
      <c r="D149" s="18" t="s">
        <v>30</v>
      </c>
      <c r="E149" s="19"/>
      <c r="F149" s="18" t="s">
        <v>31</v>
      </c>
    </row>
    <row r="150" spans="2:6" ht="18" customHeight="1">
      <c r="B150" s="20" t="s">
        <v>141</v>
      </c>
      <c r="C150" s="21"/>
      <c r="D150" s="23" t="s">
        <v>39</v>
      </c>
      <c r="E150" s="22"/>
      <c r="F150" s="24">
        <f>IF(OR(C150="",D150=""),0,C150*VLOOKUP(D150,FreqTable,2,FALSE())/VLOOKUP($F$2,FreqTable,2,FALSE()))</f>
        <v>0</v>
      </c>
    </row>
    <row r="151" spans="2:6" ht="18" customHeight="1">
      <c r="B151" s="65" t="s">
        <v>142</v>
      </c>
      <c r="C151" s="26"/>
      <c r="D151" s="28" t="s">
        <v>39</v>
      </c>
      <c r="E151" s="27"/>
      <c r="F151" s="29">
        <f>IF(OR(C151="",D151=""),0,C151*VLOOKUP(D151,FreqTable,2,FALSE())/VLOOKUP($F$2,FreqTable,2,FALSE()))</f>
        <v>0</v>
      </c>
    </row>
    <row r="152" spans="2:6" ht="18" customHeight="1">
      <c r="B152" s="64" t="s">
        <v>143</v>
      </c>
      <c r="C152" s="21"/>
      <c r="D152" s="23" t="s">
        <v>39</v>
      </c>
      <c r="E152" s="22"/>
      <c r="F152" s="24">
        <f>IF(OR(C152="",D152=""),0,C152*VLOOKUP(D152,FreqTable,2,FALSE())/VLOOKUP($F$2,FreqTable,2,FALSE()))</f>
        <v>0</v>
      </c>
    </row>
    <row r="153" spans="2:6" ht="18" customHeight="1">
      <c r="B153" s="65" t="s">
        <v>144</v>
      </c>
      <c r="C153" s="26"/>
      <c r="D153" s="28" t="s">
        <v>39</v>
      </c>
      <c r="E153" s="27"/>
      <c r="F153" s="29">
        <f>IF(OR(C153="",D153=""),0,C153*VLOOKUP(D153,FreqTable,2,FALSE())/VLOOKUP($F$2,FreqTable,2,FALSE()))</f>
        <v>0</v>
      </c>
    </row>
    <row r="154" spans="2:6" ht="18" customHeight="1">
      <c r="B154" s="67" t="s">
        <v>46</v>
      </c>
      <c r="C154" s="21"/>
      <c r="D154" s="23"/>
      <c r="E154" s="22"/>
      <c r="F154" s="24">
        <f>IF(OR(C154="",D154=""),0,C154*VLOOKUP(D154,FreqTable,2,FALSE())/VLOOKUP($F$2,FreqTable,2,FALSE()))</f>
        <v>0</v>
      </c>
    </row>
    <row r="155" spans="2:6" ht="18" customHeight="1">
      <c r="B155" s="66"/>
      <c r="C155" s="26"/>
      <c r="D155" s="28"/>
      <c r="E155" s="27"/>
      <c r="F155" s="29">
        <f>IF(OR(C155="",D155=""),0,C155*VLOOKUP(D155,FreqTable,2,FALSE())/VLOOKUP($F$2,FreqTable,2,FALSE()))</f>
        <v>0</v>
      </c>
    </row>
    <row r="156" spans="2:6" ht="18" customHeight="1">
      <c r="B156" s="67"/>
      <c r="C156" s="21"/>
      <c r="D156" s="23"/>
      <c r="E156" s="22"/>
      <c r="F156" s="24">
        <f>IF(OR(C156="",D156=""),0,C156*VLOOKUP(D156,FreqTable,2,FALSE())/VLOOKUP($F$2,FreqTable,2,FALSE()))</f>
        <v>0</v>
      </c>
    </row>
    <row r="157" spans="2:6" ht="21.75" customHeight="1">
      <c r="B157" s="30" t="s">
        <v>145</v>
      </c>
      <c r="C157" s="31"/>
      <c r="D157" s="31"/>
      <c r="E157" s="31"/>
      <c r="F157" s="32">
        <f>SUM(F150:F156)</f>
        <v>0</v>
      </c>
    </row>
    <row r="159" spans="2:6" ht="24" customHeight="1">
      <c r="B159" s="17" t="s">
        <v>146</v>
      </c>
      <c r="C159" s="18" t="s">
        <v>29</v>
      </c>
      <c r="D159" s="18" t="s">
        <v>30</v>
      </c>
      <c r="E159" s="19"/>
      <c r="F159" s="18" t="s">
        <v>31</v>
      </c>
    </row>
    <row r="160" spans="2:6" ht="18" customHeight="1">
      <c r="B160" s="20" t="s">
        <v>147</v>
      </c>
      <c r="C160" s="21"/>
      <c r="D160" s="23" t="s">
        <v>51</v>
      </c>
      <c r="E160" s="22"/>
      <c r="F160" s="24">
        <f>IF(OR(C160="",D160=""),0,C160*VLOOKUP(D160,FreqTable,2,FALSE())/VLOOKUP($F$2,FreqTable,2,FALSE()))</f>
        <v>0</v>
      </c>
    </row>
    <row r="161" spans="2:6" ht="18" customHeight="1">
      <c r="B161" s="25" t="s">
        <v>148</v>
      </c>
      <c r="C161" s="26"/>
      <c r="D161" s="28" t="s">
        <v>37</v>
      </c>
      <c r="E161" s="27"/>
      <c r="F161" s="29">
        <f>IF(OR(C161="",D161=""),0,C161*VLOOKUP(D161,FreqTable,2,FALSE())/VLOOKUP($F$2,FreqTable,2,FALSE()))</f>
        <v>0</v>
      </c>
    </row>
    <row r="162" spans="2:6" ht="18" customHeight="1">
      <c r="B162" s="20" t="s">
        <v>149</v>
      </c>
      <c r="C162" s="21"/>
      <c r="D162" s="23" t="s">
        <v>26</v>
      </c>
      <c r="E162" s="22"/>
      <c r="F162" s="24">
        <f>IF(OR(C162="",D162=""),0,C162*VLOOKUP(D162,FreqTable,2,FALSE())/VLOOKUP($F$2,FreqTable,2,FALSE()))</f>
        <v>0</v>
      </c>
    </row>
    <row r="163" spans="2:6" ht="18" customHeight="1">
      <c r="B163" s="25" t="s">
        <v>150</v>
      </c>
      <c r="C163" s="26"/>
      <c r="D163" s="28" t="s">
        <v>26</v>
      </c>
      <c r="E163" s="27"/>
      <c r="F163" s="29">
        <f>IF(OR(C163="",D163=""),0,C163*VLOOKUP(D163,FreqTable,2,FALSE())/VLOOKUP($F$2,FreqTable,2,FALSE()))</f>
        <v>0</v>
      </c>
    </row>
    <row r="164" spans="2:6" ht="18" customHeight="1">
      <c r="B164" s="20" t="s">
        <v>151</v>
      </c>
      <c r="C164" s="21"/>
      <c r="D164" s="23" t="s">
        <v>39</v>
      </c>
      <c r="E164" s="22"/>
      <c r="F164" s="24">
        <f>IF(OR(C164="",D164=""),0,C164*VLOOKUP(D164,FreqTable,2,FALSE())/VLOOKUP($F$2,FreqTable,2,FALSE()))</f>
        <v>0</v>
      </c>
    </row>
    <row r="165" spans="2:6" ht="18" customHeight="1">
      <c r="B165" s="65" t="s">
        <v>152</v>
      </c>
      <c r="C165" s="26"/>
      <c r="D165" s="28" t="s">
        <v>39</v>
      </c>
      <c r="E165" s="27"/>
      <c r="F165" s="29">
        <f>IF(OR(C165="",D165=""),0,C165*VLOOKUP(D165,FreqTable,2,FALSE())/VLOOKUP($F$2,FreqTable,2,FALSE()))</f>
        <v>0</v>
      </c>
    </row>
    <row r="166" spans="2:6" ht="18" customHeight="1">
      <c r="B166" s="64" t="s">
        <v>153</v>
      </c>
      <c r="C166" s="21"/>
      <c r="D166" s="23" t="s">
        <v>39</v>
      </c>
      <c r="E166" s="22"/>
      <c r="F166" s="24">
        <f>IF(OR(C166="",D166=""),0,C166*VLOOKUP(D166,FreqTable,2,FALSE())/VLOOKUP($F$2,FreqTable,2,FALSE()))</f>
        <v>0</v>
      </c>
    </row>
    <row r="167" spans="2:6" ht="18" customHeight="1">
      <c r="B167" s="65" t="s">
        <v>154</v>
      </c>
      <c r="C167" s="26"/>
      <c r="D167" s="28" t="s">
        <v>39</v>
      </c>
      <c r="E167" s="27"/>
      <c r="F167" s="29">
        <f>IF(OR(C167="",D167=""),0,C167*VLOOKUP(D167,FreqTable,2,FALSE())/VLOOKUP($F$2,FreqTable,2,FALSE()))</f>
        <v>0</v>
      </c>
    </row>
    <row r="168" spans="2:6" ht="18" customHeight="1">
      <c r="B168" s="64" t="s">
        <v>155</v>
      </c>
      <c r="C168" s="21"/>
      <c r="D168" s="23" t="s">
        <v>39</v>
      </c>
      <c r="E168" s="22"/>
      <c r="F168" s="24">
        <f>IF(OR(C168="",D168=""),0,C168*VLOOKUP(D168,FreqTable,2,FALSE())/VLOOKUP($F$2,FreqTable,2,FALSE()))</f>
        <v>0</v>
      </c>
    </row>
    <row r="169" spans="2:6" ht="18" customHeight="1">
      <c r="B169" s="66" t="s">
        <v>46</v>
      </c>
      <c r="C169" s="26"/>
      <c r="D169" s="28"/>
      <c r="E169" s="27"/>
      <c r="F169" s="29">
        <f>IF(OR(C169="",D169=""),0,C169*VLOOKUP(D169,FreqTable,2,FALSE())/VLOOKUP($F$2,FreqTable,2,FALSE()))</f>
        <v>0</v>
      </c>
    </row>
    <row r="170" spans="2:6" ht="18" customHeight="1">
      <c r="B170" s="67"/>
      <c r="C170" s="21"/>
      <c r="D170" s="23"/>
      <c r="E170" s="22"/>
      <c r="F170" s="24">
        <f>IF(OR(C170="",D170=""),0,C170*VLOOKUP(D170,FreqTable,2,FALSE())/VLOOKUP($F$2,FreqTable,2,FALSE()))</f>
        <v>0</v>
      </c>
    </row>
    <row r="171" spans="2:6" ht="18" customHeight="1">
      <c r="B171" s="66"/>
      <c r="C171" s="26"/>
      <c r="D171" s="28"/>
      <c r="E171" s="27"/>
      <c r="F171" s="29">
        <f>IF(OR(C171="",D171=""),0,C171*VLOOKUP(D171,FreqTable,2,FALSE())/VLOOKUP($F$2,FreqTable,2,FALSE()))</f>
        <v>0</v>
      </c>
    </row>
    <row r="172" spans="2:6" ht="21.75" customHeight="1">
      <c r="B172" s="30" t="s">
        <v>156</v>
      </c>
      <c r="C172" s="31"/>
      <c r="D172" s="31"/>
      <c r="E172" s="31"/>
      <c r="F172" s="32">
        <f>SUM(F160:F171)</f>
        <v>0</v>
      </c>
    </row>
    <row r="174" spans="2:6" ht="24" customHeight="1">
      <c r="B174" s="17" t="s">
        <v>157</v>
      </c>
      <c r="C174" s="18" t="s">
        <v>29</v>
      </c>
      <c r="D174" s="18" t="s">
        <v>30</v>
      </c>
      <c r="E174" s="19"/>
      <c r="F174" s="18" t="s">
        <v>31</v>
      </c>
    </row>
    <row r="175" spans="2:6" ht="18" customHeight="1">
      <c r="B175" s="20" t="s">
        <v>158</v>
      </c>
      <c r="C175" s="21"/>
      <c r="D175" s="23" t="s">
        <v>26</v>
      </c>
      <c r="E175" s="22"/>
      <c r="F175" s="24">
        <f>IF(OR(C175="",D175=""),0,C175*VLOOKUP(D175,FreqTable,2,FALSE())/VLOOKUP($F$2,FreqTable,2,FALSE()))</f>
        <v>0</v>
      </c>
    </row>
    <row r="176" spans="2:6" ht="18" customHeight="1">
      <c r="B176" s="65" t="s">
        <v>159</v>
      </c>
      <c r="C176" s="26"/>
      <c r="D176" s="28" t="s">
        <v>26</v>
      </c>
      <c r="E176" s="27"/>
      <c r="F176" s="29">
        <f>IF(OR(C176="",D176=""),0,C176*VLOOKUP(D176,FreqTable,2,FALSE())/VLOOKUP($F$2,FreqTable,2,FALSE()))</f>
        <v>0</v>
      </c>
    </row>
    <row r="177" spans="2:6" ht="18" customHeight="1">
      <c r="B177" s="64" t="s">
        <v>160</v>
      </c>
      <c r="C177" s="21"/>
      <c r="D177" s="23" t="s">
        <v>39</v>
      </c>
      <c r="E177" s="22"/>
      <c r="F177" s="24">
        <f>IF(OR(C177="",D177=""),0,C177*VLOOKUP(D177,FreqTable,2,FALSE())/VLOOKUP($F$2,FreqTable,2,FALSE()))</f>
        <v>0</v>
      </c>
    </row>
    <row r="178" spans="2:6" ht="18" customHeight="1">
      <c r="B178" s="65" t="s">
        <v>161</v>
      </c>
      <c r="C178" s="26"/>
      <c r="D178" s="28" t="s">
        <v>37</v>
      </c>
      <c r="E178" s="27"/>
      <c r="F178" s="29">
        <f>IF(OR(C178="",D178=""),0,C178*VLOOKUP(D178,FreqTable,2,FALSE())/VLOOKUP($F$2,FreqTable,2,FALSE()))</f>
        <v>0</v>
      </c>
    </row>
    <row r="179" spans="2:6" ht="18" customHeight="1">
      <c r="B179" s="64" t="s">
        <v>162</v>
      </c>
      <c r="C179" s="21"/>
      <c r="D179" s="23" t="s">
        <v>39</v>
      </c>
      <c r="E179" s="22"/>
      <c r="F179" s="24">
        <f>IF(OR(C179="",D179=""),0,C179*VLOOKUP(D179,FreqTable,2,FALSE())/VLOOKUP($F$2,FreqTable,2,FALSE()))</f>
        <v>0</v>
      </c>
    </row>
    <row r="180" spans="2:6" ht="18" customHeight="1">
      <c r="B180" s="66" t="s">
        <v>46</v>
      </c>
      <c r="C180" s="26"/>
      <c r="D180" s="28"/>
      <c r="E180" s="27"/>
      <c r="F180" s="29">
        <f>IF(OR(C180="",D180=""),0,C180*VLOOKUP(D180,FreqTable,2,FALSE())/VLOOKUP($F$2,FreqTable,2,FALSE()))</f>
        <v>0</v>
      </c>
    </row>
    <row r="181" spans="2:6" ht="18" customHeight="1">
      <c r="B181" s="67"/>
      <c r="C181" s="21"/>
      <c r="D181" s="23"/>
      <c r="E181" s="22"/>
      <c r="F181" s="24">
        <f>IF(OR(C181="",D181=""),0,C181*VLOOKUP(D181,FreqTable,2,FALSE())/VLOOKUP($F$2,FreqTable,2,FALSE()))</f>
        <v>0</v>
      </c>
    </row>
    <row r="182" spans="2:6" ht="18" customHeight="1">
      <c r="B182" s="66"/>
      <c r="C182" s="26"/>
      <c r="D182" s="28"/>
      <c r="E182" s="27"/>
      <c r="F182" s="29">
        <f>IF(OR(C182="",D182=""),0,C182*VLOOKUP(D182,FreqTable,2,FALSE())/VLOOKUP($F$2,FreqTable,2,FALSE()))</f>
        <v>0</v>
      </c>
    </row>
    <row r="183" spans="2:6" ht="21.75" customHeight="1">
      <c r="B183" s="30" t="s">
        <v>163</v>
      </c>
      <c r="C183" s="31"/>
      <c r="D183" s="31"/>
      <c r="E183" s="31"/>
      <c r="F183" s="32">
        <f>SUM(F175:F182)</f>
        <v>0</v>
      </c>
    </row>
    <row r="186" spans="2:6" ht="30" customHeight="1">
      <c r="B186" s="33" t="s">
        <v>164</v>
      </c>
      <c r="C186" s="2"/>
      <c r="D186" s="2"/>
      <c r="E186" s="2"/>
      <c r="F186" s="34">
        <f>F20-(F36+F55+F65+F82+F97+F114+F124+F135+F147+F157+F172+F183)</f>
        <v>0</v>
      </c>
    </row>
    <row r="187" spans="2:6" ht="19.5" customHeight="1">
      <c r="B187" s="82" t="str">
        <f>IF(F186&gt;0,"✓ Surplus — well done. Consider directing this towards savings, super, or debt reduction.",IF(F186=0,"Balanced — every dollar in is a dollar out. Look for room to build savings.","⚠ Deficit — your expenses exceed your income. Review categories to identify where to adjust."))</f>
        <v>Balanced — every dollar in is a dollar out. Look for room to build savings.</v>
      </c>
      <c r="C187" s="82"/>
      <c r="D187" s="82"/>
      <c r="E187" s="82"/>
      <c r="F187" s="82"/>
    </row>
    <row r="189" spans="2:6" ht="15" customHeight="1">
      <c r="B189" s="35"/>
    </row>
    <row r="190" spans="2:6" ht="36.75" customHeight="1">
      <c r="B190" s="80" t="s">
        <v>165</v>
      </c>
      <c r="C190" s="81"/>
      <c r="D190" s="81"/>
      <c r="E190" s="81"/>
      <c r="F190" s="81"/>
    </row>
    <row r="191" spans="2:6" ht="44.25" customHeight="1">
      <c r="B191" s="83" t="s">
        <v>166</v>
      </c>
      <c r="C191" s="83"/>
      <c r="D191" s="83"/>
      <c r="E191" s="83"/>
      <c r="F191" s="83"/>
    </row>
    <row r="192" spans="2:6">
      <c r="B192" s="68" t="s">
        <v>167</v>
      </c>
      <c r="C192" s="69" t="s">
        <v>29</v>
      </c>
      <c r="D192" s="69" t="s">
        <v>30</v>
      </c>
      <c r="E192" s="2"/>
      <c r="F192" s="69" t="s">
        <v>168</v>
      </c>
    </row>
    <row r="193" spans="2:6">
      <c r="B193" s="70"/>
      <c r="C193" s="71"/>
      <c r="D193" s="72"/>
      <c r="E193" s="22"/>
      <c r="F193" s="73"/>
    </row>
    <row r="194" spans="2:6">
      <c r="B194" s="74"/>
      <c r="C194" s="75"/>
      <c r="D194" s="76"/>
      <c r="E194" s="27"/>
      <c r="F194" s="77"/>
    </row>
    <row r="195" spans="2:6">
      <c r="B195" s="70"/>
      <c r="C195" s="71"/>
      <c r="D195" s="72"/>
      <c r="E195" s="22"/>
      <c r="F195" s="73"/>
    </row>
    <row r="196" spans="2:6">
      <c r="B196" s="74"/>
      <c r="C196" s="75"/>
      <c r="D196" s="76"/>
      <c r="E196" s="27"/>
      <c r="F196" s="77"/>
    </row>
    <row r="197" spans="2:6">
      <c r="B197" s="70"/>
      <c r="C197" s="71"/>
      <c r="D197" s="72"/>
      <c r="E197" s="22"/>
      <c r="F197" s="73"/>
    </row>
    <row r="198" spans="2:6">
      <c r="B198" s="78"/>
      <c r="C198" s="75"/>
      <c r="D198" s="76"/>
      <c r="E198" s="27"/>
      <c r="F198" s="77"/>
    </row>
    <row r="199" spans="2:6">
      <c r="B199" s="79"/>
      <c r="C199" s="71"/>
      <c r="D199" s="72"/>
      <c r="E199" s="22"/>
      <c r="F199" s="73"/>
    </row>
    <row r="200" spans="2:6">
      <c r="B200" s="78"/>
      <c r="C200" s="75"/>
      <c r="D200" s="76"/>
      <c r="E200" s="27"/>
      <c r="F200" s="77"/>
    </row>
    <row r="201" spans="2:6">
      <c r="B201" s="79"/>
      <c r="C201" s="71"/>
      <c r="D201" s="72"/>
      <c r="E201" s="22"/>
      <c r="F201" s="73"/>
    </row>
    <row r="202" spans="2:6" ht="15.75" thickBot="1">
      <c r="B202" s="78"/>
      <c r="C202" s="75"/>
      <c r="D202" s="76"/>
      <c r="E202" s="27"/>
      <c r="F202" s="77"/>
    </row>
    <row r="203" spans="2:6" ht="32.25" customHeight="1" thickBot="1">
      <c r="B203" s="84" t="s">
        <v>169</v>
      </c>
      <c r="C203" s="84"/>
      <c r="D203" s="84"/>
      <c r="E203" s="84"/>
      <c r="F203" s="84"/>
    </row>
  </sheetData>
  <sheetProtection selectLockedCells="1" selectUnlockedCells="1"/>
  <mergeCells count="3">
    <mergeCell ref="B187:F187"/>
    <mergeCell ref="B191:F191"/>
    <mergeCell ref="B203:F203"/>
  </mergeCells>
  <conditionalFormatting sqref="F186">
    <cfRule type="cellIs" dxfId="0" priority="2" operator="lessThan">
      <formula>0</formula>
    </cfRule>
  </conditionalFormatting>
  <dataValidations count="3">
    <dataValidation type="list" sqref="F2" xr:uid="{00000000-0002-0000-0100-000000000000}">
      <formula1>ViewList</formula1>
      <formula2>0</formula2>
    </dataValidation>
    <dataValidation type="list" allowBlank="1" sqref="D6:D19 D23:D35 D39:D54 D58:D64 D68:D81 D85:D96 D100:D113 D117:D123 D127:D134 D138:D146 D150:D156 D160:D171 D175:D182" xr:uid="{00000000-0002-0000-0100-000001000000}">
      <formula1>FreqList</formula1>
      <formula2>0</formula2>
    </dataValidation>
    <dataValidation type="list" allowBlank="1" sqref="D193:D202" xr:uid="{9E66E668-4800-4EA3-8D55-7DED96621B6A}">
      <formula1>"One-off,Every 2 years,Every 3 years,Every 5 years,Every 7 years,Every 10 years,Annually,Other"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2B826"/>
  </sheetPr>
  <dimension ref="A1:H41"/>
  <sheetViews>
    <sheetView showGridLines="0" zoomScaleNormal="100" workbookViewId="0">
      <pane ySplit="5" topLeftCell="A6" activePane="bottomLeft" state="frozen"/>
      <selection pane="bottomLeft" activeCell="G8" sqref="C8:G8"/>
    </sheetView>
  </sheetViews>
  <sheetFormatPr defaultColWidth="8.7109375" defaultRowHeight="15"/>
  <cols>
    <col min="1" max="1" width="2" customWidth="1"/>
    <col min="2" max="2" width="41.140625" customWidth="1"/>
    <col min="3" max="6" width="16" customWidth="1"/>
    <col min="7" max="7" width="17.42578125" customWidth="1"/>
    <col min="8" max="8" width="2" customWidth="1"/>
  </cols>
  <sheetData>
    <row r="1" spans="1:8" ht="7.5" customHeight="1">
      <c r="A1" s="2"/>
      <c r="B1" s="2"/>
      <c r="C1" s="2"/>
      <c r="D1" s="2"/>
      <c r="E1" s="2"/>
      <c r="F1" s="2"/>
      <c r="G1" s="2"/>
      <c r="H1" s="2"/>
    </row>
    <row r="2" spans="1:8" ht="36" customHeight="1">
      <c r="A2" s="2"/>
      <c r="B2" s="13" t="s">
        <v>170</v>
      </c>
      <c r="C2" s="2"/>
      <c r="D2" s="2"/>
      <c r="E2" s="2"/>
      <c r="F2" s="2"/>
      <c r="G2" s="2"/>
      <c r="H2" s="2"/>
    </row>
    <row r="3" spans="1:8" ht="21.75" customHeight="1">
      <c r="A3" s="2"/>
      <c r="B3" s="16" t="s">
        <v>171</v>
      </c>
      <c r="C3" s="2"/>
      <c r="D3" s="2"/>
      <c r="E3" s="2"/>
      <c r="F3" s="2"/>
      <c r="G3" s="2"/>
      <c r="H3" s="2"/>
    </row>
    <row r="5" spans="1:8" ht="21.75" customHeight="1">
      <c r="B5" s="36" t="s">
        <v>172</v>
      </c>
      <c r="C5" s="37" t="s">
        <v>31</v>
      </c>
      <c r="D5" s="37" t="s">
        <v>173</v>
      </c>
      <c r="E5" s="37" t="s">
        <v>174</v>
      </c>
      <c r="F5" s="37" t="s">
        <v>175</v>
      </c>
      <c r="G5" s="37" t="s">
        <v>176</v>
      </c>
    </row>
    <row r="7" spans="1:8" ht="21.75" customHeight="1">
      <c r="B7" s="88" t="s">
        <v>177</v>
      </c>
      <c r="C7" s="88"/>
      <c r="D7" s="88"/>
      <c r="E7" s="88"/>
      <c r="F7" s="88"/>
      <c r="G7" s="88"/>
    </row>
    <row r="8" spans="1:8" ht="18.75" customHeight="1">
      <c r="B8" s="38" t="s">
        <v>28</v>
      </c>
      <c r="C8" s="39">
        <f>'Cashflow Budget'!F20*VLOOKUP('Cashflow Budget'!$F$2,FreqTable,2,FALSE())</f>
        <v>0</v>
      </c>
      <c r="D8" s="40">
        <f>C8/12</f>
        <v>0</v>
      </c>
      <c r="E8" s="40">
        <f>C8/26</f>
        <v>0</v>
      </c>
      <c r="F8" s="40">
        <f>C8/52</f>
        <v>0</v>
      </c>
      <c r="G8" s="41" t="s">
        <v>178</v>
      </c>
    </row>
    <row r="9" spans="1:8" ht="21.75" customHeight="1">
      <c r="B9" s="42" t="s">
        <v>179</v>
      </c>
      <c r="C9" s="43">
        <f>C8</f>
        <v>0</v>
      </c>
      <c r="D9" s="43">
        <f>D8</f>
        <v>0</v>
      </c>
      <c r="E9" s="43">
        <f>E8</f>
        <v>0</v>
      </c>
      <c r="F9" s="43">
        <f>F8</f>
        <v>0</v>
      </c>
      <c r="G9" s="44"/>
    </row>
    <row r="10" spans="1:8" ht="13.5" customHeight="1"/>
    <row r="11" spans="1:8" ht="21.75" customHeight="1">
      <c r="B11" s="88" t="s">
        <v>180</v>
      </c>
      <c r="C11" s="88"/>
      <c r="D11" s="88"/>
      <c r="E11" s="88"/>
      <c r="F11" s="88"/>
      <c r="G11" s="88"/>
    </row>
    <row r="12" spans="1:8" ht="18.75" customHeight="1">
      <c r="B12" s="45" t="s">
        <v>48</v>
      </c>
      <c r="C12" s="46">
        <f>'Cashflow Budget'!F36*VLOOKUP('Cashflow Budget'!$F$2,FreqTable,2,FALSE())</f>
        <v>0</v>
      </c>
      <c r="D12" s="40">
        <f t="shared" ref="D12:D23" si="0">C12/12</f>
        <v>0</v>
      </c>
      <c r="E12" s="40">
        <f t="shared" ref="E12:E23" si="1">C12/26</f>
        <v>0</v>
      </c>
      <c r="F12" s="40">
        <f t="shared" ref="F12:F23" si="2">C12/52</f>
        <v>0</v>
      </c>
      <c r="G12" s="47">
        <f t="shared" ref="G12:G23" si="3">IFERROR(C12/C$24,0)</f>
        <v>0</v>
      </c>
    </row>
    <row r="13" spans="1:8" ht="18.75" customHeight="1">
      <c r="B13" s="48" t="s">
        <v>61</v>
      </c>
      <c r="C13" s="49">
        <f>'Cashflow Budget'!F55*VLOOKUP('Cashflow Budget'!$F$2,FreqTable,2,FALSE())</f>
        <v>0</v>
      </c>
      <c r="D13" s="50">
        <f t="shared" si="0"/>
        <v>0</v>
      </c>
      <c r="E13" s="50">
        <f t="shared" si="1"/>
        <v>0</v>
      </c>
      <c r="F13" s="50">
        <f t="shared" si="2"/>
        <v>0</v>
      </c>
      <c r="G13" s="51">
        <f t="shared" si="3"/>
        <v>0</v>
      </c>
    </row>
    <row r="14" spans="1:8" ht="18.75" customHeight="1">
      <c r="B14" s="45" t="s">
        <v>76</v>
      </c>
      <c r="C14" s="46">
        <f>'Cashflow Budget'!F65*VLOOKUP('Cashflow Budget'!$F$2,FreqTable,2,FALSE())</f>
        <v>0</v>
      </c>
      <c r="D14" s="40">
        <f t="shared" si="0"/>
        <v>0</v>
      </c>
      <c r="E14" s="40">
        <f t="shared" si="1"/>
        <v>0</v>
      </c>
      <c r="F14" s="40">
        <f t="shared" si="2"/>
        <v>0</v>
      </c>
      <c r="G14" s="47">
        <f t="shared" si="3"/>
        <v>0</v>
      </c>
    </row>
    <row r="15" spans="1:8" ht="18.75" customHeight="1">
      <c r="B15" s="48" t="s">
        <v>82</v>
      </c>
      <c r="C15" s="49">
        <f>'Cashflow Budget'!F82*VLOOKUP('Cashflow Budget'!$F$2,FreqTable,2,FALSE())</f>
        <v>0</v>
      </c>
      <c r="D15" s="50">
        <f t="shared" si="0"/>
        <v>0</v>
      </c>
      <c r="E15" s="50">
        <f t="shared" si="1"/>
        <v>0</v>
      </c>
      <c r="F15" s="50">
        <f t="shared" si="2"/>
        <v>0</v>
      </c>
      <c r="G15" s="51">
        <f t="shared" si="3"/>
        <v>0</v>
      </c>
    </row>
    <row r="16" spans="1:8" ht="18.75" customHeight="1">
      <c r="B16" s="45" t="s">
        <v>95</v>
      </c>
      <c r="C16" s="46">
        <f>'Cashflow Budget'!F97*VLOOKUP('Cashflow Budget'!$F$2,FreqTable,2,FALSE())</f>
        <v>0</v>
      </c>
      <c r="D16" s="40">
        <f t="shared" si="0"/>
        <v>0</v>
      </c>
      <c r="E16" s="40">
        <f t="shared" si="1"/>
        <v>0</v>
      </c>
      <c r="F16" s="40">
        <f t="shared" si="2"/>
        <v>0</v>
      </c>
      <c r="G16" s="47">
        <f t="shared" si="3"/>
        <v>0</v>
      </c>
    </row>
    <row r="17" spans="2:7" ht="18.75" customHeight="1">
      <c r="B17" s="48" t="s">
        <v>106</v>
      </c>
      <c r="C17" s="49">
        <f>'Cashflow Budget'!F114*VLOOKUP('Cashflow Budget'!$F$2,FreqTable,2,FALSE())</f>
        <v>0</v>
      </c>
      <c r="D17" s="50">
        <f t="shared" si="0"/>
        <v>0</v>
      </c>
      <c r="E17" s="50">
        <f t="shared" si="1"/>
        <v>0</v>
      </c>
      <c r="F17" s="50">
        <f t="shared" si="2"/>
        <v>0</v>
      </c>
      <c r="G17" s="51">
        <f t="shared" si="3"/>
        <v>0</v>
      </c>
    </row>
    <row r="18" spans="2:7" ht="18.75" customHeight="1">
      <c r="B18" s="45" t="s">
        <v>119</v>
      </c>
      <c r="C18" s="46">
        <f>'Cashflow Budget'!F124*VLOOKUP('Cashflow Budget'!$F$2,FreqTable,2,FALSE())</f>
        <v>0</v>
      </c>
      <c r="D18" s="40">
        <f t="shared" si="0"/>
        <v>0</v>
      </c>
      <c r="E18" s="40">
        <f t="shared" si="1"/>
        <v>0</v>
      </c>
      <c r="F18" s="40">
        <f t="shared" si="2"/>
        <v>0</v>
      </c>
      <c r="G18" s="47">
        <f t="shared" si="3"/>
        <v>0</v>
      </c>
    </row>
    <row r="19" spans="2:7" ht="18.75" customHeight="1">
      <c r="B19" s="48" t="s">
        <v>125</v>
      </c>
      <c r="C19" s="49">
        <f>'Cashflow Budget'!F135*VLOOKUP('Cashflow Budget'!$F$2,FreqTable,2,FALSE())</f>
        <v>0</v>
      </c>
      <c r="D19" s="50">
        <f t="shared" si="0"/>
        <v>0</v>
      </c>
      <c r="E19" s="50">
        <f t="shared" si="1"/>
        <v>0</v>
      </c>
      <c r="F19" s="50">
        <f t="shared" si="2"/>
        <v>0</v>
      </c>
      <c r="G19" s="51">
        <f t="shared" si="3"/>
        <v>0</v>
      </c>
    </row>
    <row r="20" spans="2:7" ht="18.75" customHeight="1">
      <c r="B20" s="45" t="s">
        <v>132</v>
      </c>
      <c r="C20" s="46">
        <f>'Cashflow Budget'!F147*VLOOKUP('Cashflow Budget'!$F$2,FreqTable,2,FALSE())</f>
        <v>0</v>
      </c>
      <c r="D20" s="40">
        <f t="shared" si="0"/>
        <v>0</v>
      </c>
      <c r="E20" s="40">
        <f t="shared" si="1"/>
        <v>0</v>
      </c>
      <c r="F20" s="40">
        <f t="shared" si="2"/>
        <v>0</v>
      </c>
      <c r="G20" s="47">
        <f t="shared" si="3"/>
        <v>0</v>
      </c>
    </row>
    <row r="21" spans="2:7" ht="18.75" customHeight="1">
      <c r="B21" s="48" t="s">
        <v>140</v>
      </c>
      <c r="C21" s="49">
        <f>'Cashflow Budget'!F157*VLOOKUP('Cashflow Budget'!$F$2,FreqTable,2,FALSE())</f>
        <v>0</v>
      </c>
      <c r="D21" s="50">
        <f t="shared" si="0"/>
        <v>0</v>
      </c>
      <c r="E21" s="50">
        <f t="shared" si="1"/>
        <v>0</v>
      </c>
      <c r="F21" s="50">
        <f t="shared" si="2"/>
        <v>0</v>
      </c>
      <c r="G21" s="51">
        <f t="shared" si="3"/>
        <v>0</v>
      </c>
    </row>
    <row r="22" spans="2:7" ht="18.75" customHeight="1">
      <c r="B22" s="45" t="s">
        <v>146</v>
      </c>
      <c r="C22" s="46">
        <f>'Cashflow Budget'!F172*VLOOKUP('Cashflow Budget'!$F$2,FreqTable,2,FALSE())</f>
        <v>0</v>
      </c>
      <c r="D22" s="40">
        <f t="shared" si="0"/>
        <v>0</v>
      </c>
      <c r="E22" s="40">
        <f t="shared" si="1"/>
        <v>0</v>
      </c>
      <c r="F22" s="40">
        <f t="shared" si="2"/>
        <v>0</v>
      </c>
      <c r="G22" s="47">
        <f t="shared" si="3"/>
        <v>0</v>
      </c>
    </row>
    <row r="23" spans="2:7" ht="18.75" customHeight="1">
      <c r="B23" s="48" t="s">
        <v>157</v>
      </c>
      <c r="C23" s="49">
        <f>'Cashflow Budget'!F183*VLOOKUP('Cashflow Budget'!$F$2,FreqTable,2,FALSE())</f>
        <v>0</v>
      </c>
      <c r="D23" s="50">
        <f t="shared" si="0"/>
        <v>0</v>
      </c>
      <c r="E23" s="50">
        <f t="shared" si="1"/>
        <v>0</v>
      </c>
      <c r="F23" s="50">
        <f t="shared" si="2"/>
        <v>0</v>
      </c>
      <c r="G23" s="51">
        <f t="shared" si="3"/>
        <v>0</v>
      </c>
    </row>
    <row r="24" spans="2:7" ht="21.75" customHeight="1">
      <c r="B24" s="42" t="s">
        <v>181</v>
      </c>
      <c r="C24" s="43">
        <f>C12+C13+C14+C15+C16+C17+C18+C19+C20+C21+C22+C23</f>
        <v>0</v>
      </c>
      <c r="D24" s="43">
        <f>D12+D13+D14+D15+D16+D17+D18+D19+D20+D21+D22+D23</f>
        <v>0</v>
      </c>
      <c r="E24" s="43">
        <f>E12+E13+E14+E15+E16+E17+E18+E19+E20+E21+E22+E23</f>
        <v>0</v>
      </c>
      <c r="F24" s="43">
        <f>F12+F13+F14+F15+F16+F17+F18+F19+F20+F21+F22+F23</f>
        <v>0</v>
      </c>
      <c r="G24" s="52">
        <f>IFERROR(SUM(G12:G23),0)</f>
        <v>0</v>
      </c>
    </row>
    <row r="25" spans="2:7" ht="13.5" customHeight="1"/>
    <row r="26" spans="2:7" ht="25.5" customHeight="1">
      <c r="B26" s="17" t="s">
        <v>182</v>
      </c>
      <c r="C26" s="53">
        <f>C9-C24</f>
        <v>0</v>
      </c>
      <c r="D26" s="53">
        <f>D9-D24</f>
        <v>0</v>
      </c>
      <c r="E26" s="53">
        <f>E9-E24</f>
        <v>0</v>
      </c>
      <c r="F26" s="53">
        <f>F9-F24</f>
        <v>0</v>
      </c>
      <c r="G26" s="19"/>
    </row>
    <row r="28" spans="2:7" ht="15" customHeight="1">
      <c r="B28" s="54" t="s">
        <v>183</v>
      </c>
      <c r="C28" s="55">
        <f>IFERROR(C26/C9,0)</f>
        <v>0</v>
      </c>
    </row>
    <row r="29" spans="2:7" ht="15" customHeight="1">
      <c r="B29" s="1" t="s">
        <v>184</v>
      </c>
      <c r="C29" s="56">
        <f>IFERROR(C24/C9,0)</f>
        <v>0</v>
      </c>
    </row>
    <row r="32" spans="2:7" ht="21.75" customHeight="1">
      <c r="B32" s="57" t="s">
        <v>185</v>
      </c>
    </row>
    <row r="33" spans="2:7" ht="16.5" customHeight="1">
      <c r="B33" s="58" t="s">
        <v>186</v>
      </c>
      <c r="C33" s="59">
        <v>77375</v>
      </c>
    </row>
    <row r="34" spans="2:7" ht="16.5" customHeight="1">
      <c r="B34" s="60" t="s">
        <v>187</v>
      </c>
      <c r="C34" s="61">
        <v>51299</v>
      </c>
    </row>
    <row r="35" spans="2:7" ht="16.5" customHeight="1">
      <c r="B35" s="58" t="s">
        <v>188</v>
      </c>
      <c r="C35" s="59">
        <v>54840</v>
      </c>
    </row>
    <row r="36" spans="2:7" ht="16.5" customHeight="1">
      <c r="B36" s="60" t="s">
        <v>189</v>
      </c>
      <c r="C36" s="61">
        <v>35503</v>
      </c>
    </row>
    <row r="37" spans="2:7" ht="16.5" customHeight="1">
      <c r="B37" s="58" t="s">
        <v>190</v>
      </c>
      <c r="C37" s="59">
        <v>67639</v>
      </c>
    </row>
    <row r="38" spans="2:7" ht="16.5" customHeight="1">
      <c r="B38" s="60" t="s">
        <v>191</v>
      </c>
      <c r="C38" s="61">
        <v>50055</v>
      </c>
    </row>
    <row r="39" spans="2:7" ht="16.5" customHeight="1">
      <c r="B39" s="58" t="s">
        <v>192</v>
      </c>
      <c r="C39" s="59">
        <v>72093</v>
      </c>
    </row>
    <row r="40" spans="2:7" ht="16.5" customHeight="1">
      <c r="B40" s="60" t="s">
        <v>193</v>
      </c>
      <c r="C40" s="61">
        <v>52235</v>
      </c>
    </row>
    <row r="41" spans="2:7" ht="18" customHeight="1">
      <c r="B41" s="89" t="s">
        <v>194</v>
      </c>
      <c r="C41" s="89"/>
      <c r="D41" s="89"/>
      <c r="E41" s="89"/>
      <c r="F41" s="89"/>
      <c r="G41" s="89"/>
    </row>
  </sheetData>
  <mergeCells count="3">
    <mergeCell ref="B7:G7"/>
    <mergeCell ref="B11:G11"/>
    <mergeCell ref="B41:G41"/>
  </mergeCells>
  <conditionalFormatting sqref="G12:G23">
    <cfRule type="dataBar" priority="2">
      <dataBar>
        <cfvo type="num" val="0"/>
        <cfvo type="num" val="1"/>
        <color rgb="FF719C8B"/>
      </dataBar>
      <extLst>
        <ext xmlns:x14="http://schemas.microsoft.com/office/spreadsheetml/2009/9/main" uri="{B025F937-C7B1-47D3-B67F-A62EFF666E3E}">
          <x14:id>{5C5F9033-F71E-4B5A-92C6-723840DB5042}</x14:id>
        </ext>
      </extLst>
    </cfRule>
  </conditionalFormatting>
  <pageMargins left="0.75" right="0.75" top="1" bottom="1" header="0.511811023622047" footer="0.511811023622047"/>
  <pageSetup paperSize="9" orientation="portrait" horizontalDpi="300" verticalDpi="30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C5F9033-F71E-4B5A-92C6-723840DB5042}">
            <x14:dataBar axisPosition="none">
              <x14:cfvo type="num">
                <xm:f>0</xm:f>
              </x14:cfvo>
              <x14:cfvo type="num">
                <xm:f>1</xm:f>
              </x14:cfvo>
              <x14:negativeFillColor rgb="FF719C8B"/>
            </x14:dataBar>
          </x14:cfRule>
          <xm:sqref>G12:G23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"/>
  <sheetViews>
    <sheetView zoomScaleNormal="100" workbookViewId="0"/>
  </sheetViews>
  <sheetFormatPr defaultColWidth="8.7109375" defaultRowHeight="15"/>
  <sheetData>
    <row r="1" spans="1:4" ht="15" customHeight="1">
      <c r="A1" t="s">
        <v>30</v>
      </c>
      <c r="B1" t="s">
        <v>195</v>
      </c>
      <c r="D1" t="s">
        <v>196</v>
      </c>
    </row>
    <row r="2" spans="1:4" ht="15" customHeight="1">
      <c r="A2" t="s">
        <v>51</v>
      </c>
      <c r="B2">
        <v>52</v>
      </c>
      <c r="D2" t="s">
        <v>26</v>
      </c>
    </row>
    <row r="3" spans="1:4" ht="15" customHeight="1">
      <c r="A3" t="s">
        <v>33</v>
      </c>
      <c r="B3">
        <v>26</v>
      </c>
      <c r="D3" t="s">
        <v>39</v>
      </c>
    </row>
    <row r="4" spans="1:4" ht="15" customHeight="1">
      <c r="A4" t="s">
        <v>39</v>
      </c>
      <c r="B4">
        <v>12</v>
      </c>
      <c r="D4" t="s">
        <v>33</v>
      </c>
    </row>
    <row r="5" spans="1:4" ht="15" customHeight="1">
      <c r="A5" t="s">
        <v>37</v>
      </c>
      <c r="B5">
        <v>4</v>
      </c>
      <c r="D5" t="s">
        <v>51</v>
      </c>
    </row>
    <row r="6" spans="1:4" ht="15" customHeight="1">
      <c r="A6" t="s">
        <v>197</v>
      </c>
      <c r="B6">
        <v>2</v>
      </c>
    </row>
    <row r="7" spans="1:4" ht="15" customHeight="1">
      <c r="A7" t="s">
        <v>26</v>
      </c>
      <c r="B7">
        <v>1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7810821201CA4BBF40243AB58287D3" ma:contentTypeVersion="15" ma:contentTypeDescription="Create a new document." ma:contentTypeScope="" ma:versionID="3a80074e222d9c4bd8a0f9bf96f53f61">
  <xsd:schema xmlns:xsd="http://www.w3.org/2001/XMLSchema" xmlns:xs="http://www.w3.org/2001/XMLSchema" xmlns:p="http://schemas.microsoft.com/office/2006/metadata/properties" xmlns:ns2="84a68298-525c-4fa0-9fa2-7280d3d6c32c" xmlns:ns3="a336c455-2805-4099-bb61-b6f5fb8de678" targetNamespace="http://schemas.microsoft.com/office/2006/metadata/properties" ma:root="true" ma:fieldsID="616b99fb0e5e5184588aa329cdd5d443" ns2:_="" ns3:_="">
    <xsd:import namespace="84a68298-525c-4fa0-9fa2-7280d3d6c32c"/>
    <xsd:import namespace="a336c455-2805-4099-bb61-b6f5fb8de6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a68298-525c-4fa0-9fa2-7280d3d6c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3a33cfc8-5c90-4eb6-85e4-5c73c2cbc5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36c455-2805-4099-bb61-b6f5fb8de67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3ac6fad7-e945-4ad8-9b05-bdc67509abf3}" ma:internalName="TaxCatchAll" ma:showField="CatchAllData" ma:web="a336c455-2805-4099-bb61-b6f5fb8de6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336c455-2805-4099-bb61-b6f5fb8de678" xsi:nil="true"/>
    <lcf76f155ced4ddcb4097134ff3c332f xmlns="84a68298-525c-4fa0-9fa2-7280d3d6c32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8DE6FF3-99AF-4ED1-9ADD-AA804447F548}"/>
</file>

<file path=customXml/itemProps2.xml><?xml version="1.0" encoding="utf-8"?>
<ds:datastoreItem xmlns:ds="http://schemas.openxmlformats.org/officeDocument/2006/customXml" ds:itemID="{2B6F6772-F415-4140-859A-331624627366}"/>
</file>

<file path=customXml/itemProps3.xml><?xml version="1.0" encoding="utf-8"?>
<ds:datastoreItem xmlns:ds="http://schemas.openxmlformats.org/officeDocument/2006/customXml" ds:itemID="{EFAB85B8-ACE9-4F73-AC92-318A86C6AD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Kirsty Symons</cp:lastModifiedBy>
  <cp:revision>0</cp:revision>
  <dcterms:created xsi:type="dcterms:W3CDTF">2026-05-01T21:26:56Z</dcterms:created>
  <dcterms:modified xsi:type="dcterms:W3CDTF">2026-05-03T22:39:46Z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0x010100D67810821201CA4BBF40243AB58287D3</vt:lpwstr>
  </property>
  <property fmtid="{D5CDD505-2E9C-101B-9397-08002B2CF9AE}" pid="3" name="MediaServiceImageTags">
    <vt:lpwstr/>
  </property>
</Properties>
</file>